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95" windowWidth="29040" windowHeight="12765"/>
  </bookViews>
  <sheets>
    <sheet name="стр.1" sheetId="1" r:id="rId1"/>
  </sheets>
  <definedNames>
    <definedName name="_xlnm.Print_Titles" localSheetId="0">стр.1!$5:$9</definedName>
    <definedName name="_xlnm.Print_Area" localSheetId="0">стр.1!$A$1:$J$679</definedName>
  </definedNames>
  <calcPr calcId="145621"/>
</workbook>
</file>

<file path=xl/calcChain.xml><?xml version="1.0" encoding="utf-8"?>
<calcChain xmlns="http://schemas.openxmlformats.org/spreadsheetml/2006/main">
  <c r="G310" i="1" l="1"/>
  <c r="G123" i="1" l="1"/>
  <c r="G357" i="1" l="1"/>
  <c r="G600" i="1" l="1"/>
  <c r="G122" i="1"/>
  <c r="G569" i="1" l="1"/>
  <c r="G568" i="1"/>
  <c r="G567" i="1"/>
  <c r="G571" i="1"/>
  <c r="G572" i="1"/>
  <c r="G573" i="1"/>
  <c r="G574" i="1"/>
  <c r="G242" i="1"/>
  <c r="H240" i="1"/>
  <c r="H229" i="1"/>
  <c r="H178" i="1"/>
  <c r="H11" i="1"/>
  <c r="G428" i="1" l="1"/>
  <c r="G427" i="1"/>
  <c r="G426" i="1"/>
  <c r="G679" i="1"/>
  <c r="G678" i="1"/>
  <c r="G677" i="1"/>
  <c r="G676" i="1"/>
  <c r="G675" i="1"/>
  <c r="G674" i="1"/>
  <c r="G673" i="1"/>
  <c r="H671" i="1"/>
  <c r="H661" i="1"/>
  <c r="H656" i="1"/>
  <c r="H655" i="1"/>
  <c r="H600" i="1"/>
  <c r="H573" i="1"/>
  <c r="H570" i="1"/>
  <c r="H569" i="1"/>
  <c r="H549" i="1"/>
  <c r="H552" i="1"/>
  <c r="H550" i="1"/>
  <c r="H545" i="1"/>
  <c r="H544" i="1"/>
  <c r="H543" i="1"/>
  <c r="H542" i="1"/>
  <c r="H541" i="1"/>
  <c r="G545" i="1"/>
  <c r="G544" i="1"/>
  <c r="G543" i="1"/>
  <c r="G542" i="1"/>
  <c r="G541" i="1"/>
  <c r="G429" i="1"/>
  <c r="G430" i="1"/>
  <c r="G431" i="1"/>
  <c r="G433" i="1"/>
  <c r="G432" i="1"/>
  <c r="G434" i="1"/>
  <c r="G425" i="1"/>
  <c r="G424" i="1"/>
  <c r="G423" i="1"/>
  <c r="G422" i="1"/>
  <c r="H378" i="1"/>
  <c r="H377" i="1"/>
  <c r="H357" i="1"/>
  <c r="G379" i="1"/>
  <c r="G378" i="1"/>
  <c r="G377" i="1"/>
  <c r="H305" i="1"/>
  <c r="G241" i="1"/>
  <c r="G240" i="1"/>
  <c r="G239" i="1"/>
  <c r="H237" i="1"/>
  <c r="H230" i="1"/>
  <c r="G154" i="1"/>
  <c r="H171" i="1"/>
  <c r="H170" i="1"/>
  <c r="H169" i="1"/>
  <c r="H168" i="1"/>
  <c r="H167" i="1"/>
  <c r="H166" i="1"/>
  <c r="H165" i="1"/>
  <c r="H164" i="1"/>
  <c r="H163" i="1"/>
  <c r="H162" i="1"/>
  <c r="H161" i="1"/>
  <c r="H160" i="1"/>
  <c r="H159" i="1"/>
  <c r="H158" i="1"/>
  <c r="H157" i="1"/>
  <c r="H156" i="1"/>
  <c r="H155" i="1"/>
  <c r="H154" i="1"/>
  <c r="H125" i="1" l="1"/>
  <c r="H122" i="1"/>
  <c r="H121" i="1"/>
  <c r="H119" i="1"/>
  <c r="H118" i="1"/>
  <c r="H115" i="1"/>
  <c r="H113" i="1"/>
  <c r="H108" i="1"/>
  <c r="H106" i="1"/>
  <c r="H105" i="1"/>
  <c r="H104" i="1"/>
  <c r="H102" i="1"/>
  <c r="H101" i="1"/>
  <c r="H100" i="1"/>
  <c r="H99" i="1"/>
  <c r="H97" i="1"/>
  <c r="H96" i="1"/>
  <c r="H95" i="1"/>
  <c r="H94" i="1"/>
  <c r="H92" i="1"/>
  <c r="H88" i="1"/>
  <c r="G80" i="1" l="1"/>
  <c r="H79" i="1" l="1"/>
  <c r="H78" i="1"/>
  <c r="H51" i="1"/>
  <c r="H58" i="1"/>
  <c r="H57" i="1"/>
  <c r="H56" i="1"/>
  <c r="H54" i="1"/>
  <c r="H53" i="1"/>
  <c r="H47" i="1"/>
  <c r="H38" i="1"/>
  <c r="H37" i="1"/>
  <c r="H36" i="1"/>
  <c r="H35" i="1"/>
  <c r="H34" i="1"/>
  <c r="H31" i="1"/>
  <c r="H30" i="1"/>
  <c r="H29" i="1"/>
  <c r="H28" i="1"/>
  <c r="H27" i="1"/>
  <c r="H15" i="1"/>
  <c r="H14" i="1"/>
  <c r="G102" i="1" l="1"/>
  <c r="G12" i="1"/>
  <c r="G708" i="1" l="1"/>
  <c r="G697" i="1" l="1"/>
  <c r="G696" i="1"/>
  <c r="G695" i="1"/>
  <c r="G694" i="1"/>
  <c r="G693" i="1"/>
  <c r="G660" i="1" l="1"/>
  <c r="G659" i="1"/>
  <c r="G658" i="1"/>
  <c r="G657" i="1"/>
  <c r="G656" i="1"/>
  <c r="G655" i="1"/>
  <c r="G637" i="1" l="1"/>
  <c r="G636" i="1"/>
  <c r="G631" i="1"/>
  <c r="G312" i="1" l="1"/>
  <c r="G374" i="1" l="1"/>
  <c r="G375" i="1"/>
  <c r="G586" i="1"/>
  <c r="G585" i="1"/>
  <c r="G11" i="1" l="1"/>
  <c r="G565" i="1" l="1"/>
  <c r="G560" i="1"/>
  <c r="G558" i="1"/>
  <c r="G557" i="1"/>
  <c r="G556" i="1"/>
  <c r="G555" i="1"/>
  <c r="G553" i="1"/>
  <c r="G552" i="1"/>
  <c r="G551" i="1"/>
  <c r="G550" i="1"/>
  <c r="G549" i="1"/>
  <c r="G548" i="1"/>
  <c r="G538" i="1" l="1"/>
  <c r="G536" i="1"/>
  <c r="G534" i="1"/>
  <c r="G532" i="1"/>
  <c r="G305" i="1" l="1"/>
  <c r="G468" i="1"/>
  <c r="G530" i="1"/>
  <c r="G529" i="1"/>
  <c r="G528" i="1"/>
  <c r="G527" i="1"/>
  <c r="F525" i="1"/>
  <c r="G525" i="1" s="1"/>
  <c r="G523" i="1"/>
  <c r="G522" i="1"/>
  <c r="G521" i="1"/>
  <c r="G520" i="1"/>
  <c r="G519" i="1"/>
  <c r="G518" i="1"/>
  <c r="G517" i="1"/>
  <c r="G516" i="1"/>
  <c r="G515" i="1"/>
  <c r="G514" i="1"/>
  <c r="G513" i="1"/>
  <c r="G512" i="1"/>
  <c r="G511" i="1"/>
  <c r="G509" i="1"/>
  <c r="G507" i="1"/>
  <c r="G506" i="1"/>
  <c r="G505" i="1"/>
  <c r="G504" i="1"/>
  <c r="G502" i="1"/>
  <c r="G501" i="1"/>
  <c r="G500" i="1"/>
  <c r="G499" i="1"/>
  <c r="G497" i="1"/>
  <c r="G496" i="1"/>
  <c r="G494" i="1"/>
  <c r="G493" i="1"/>
  <c r="G492" i="1"/>
  <c r="G490" i="1"/>
  <c r="G489" i="1"/>
  <c r="G488" i="1"/>
  <c r="G486" i="1"/>
  <c r="G485" i="1"/>
  <c r="G484" i="1"/>
  <c r="G483" i="1"/>
  <c r="G482" i="1"/>
  <c r="G478" i="1"/>
  <c r="G477" i="1"/>
  <c r="G476" i="1"/>
  <c r="G475" i="1"/>
  <c r="G474" i="1"/>
  <c r="G473" i="1"/>
  <c r="G472" i="1"/>
  <c r="G471" i="1"/>
  <c r="G470" i="1"/>
  <c r="G469" i="1"/>
  <c r="G467" i="1"/>
  <c r="G466" i="1"/>
  <c r="G465" i="1"/>
  <c r="G464" i="1"/>
  <c r="G463" i="1"/>
  <c r="G462" i="1"/>
  <c r="G461" i="1"/>
  <c r="G460" i="1"/>
  <c r="G459" i="1"/>
  <c r="G457" i="1"/>
  <c r="G456" i="1"/>
  <c r="G455" i="1"/>
  <c r="G454" i="1"/>
  <c r="G453" i="1"/>
  <c r="G452" i="1"/>
  <c r="G451" i="1"/>
  <c r="G450" i="1"/>
  <c r="G449" i="1"/>
  <c r="G448" i="1"/>
  <c r="G447" i="1"/>
  <c r="G446" i="1"/>
  <c r="G444" i="1"/>
  <c r="G442" i="1"/>
  <c r="G441" i="1"/>
  <c r="G440" i="1"/>
  <c r="G439" i="1"/>
  <c r="G438" i="1"/>
  <c r="G437" i="1"/>
  <c r="G436" i="1"/>
  <c r="G119" i="1" l="1"/>
  <c r="G118" i="1"/>
  <c r="G117" i="1"/>
  <c r="G116" i="1"/>
  <c r="G115" i="1"/>
  <c r="G113" i="1"/>
  <c r="G112" i="1"/>
  <c r="G111" i="1"/>
  <c r="G110" i="1"/>
  <c r="G108" i="1"/>
  <c r="G107" i="1"/>
  <c r="G106" i="1"/>
  <c r="G105" i="1"/>
  <c r="G104" i="1"/>
  <c r="G101" i="1"/>
  <c r="G100" i="1"/>
  <c r="G99" i="1"/>
  <c r="G98" i="1"/>
  <c r="G97" i="1"/>
  <c r="G96" i="1"/>
  <c r="G95" i="1"/>
  <c r="G94" i="1"/>
  <c r="G92" i="1"/>
  <c r="G88" i="1"/>
  <c r="G420" i="1" l="1"/>
  <c r="G419" i="1"/>
  <c r="G417" i="1"/>
  <c r="G416" i="1"/>
  <c r="G414" i="1"/>
  <c r="G413" i="1"/>
  <c r="G412" i="1"/>
  <c r="G410" i="1"/>
  <c r="G409" i="1"/>
  <c r="G408" i="1"/>
  <c r="G407" i="1"/>
  <c r="G406" i="1"/>
  <c r="G404" i="1"/>
  <c r="G403" i="1"/>
  <c r="G402" i="1"/>
  <c r="G401" i="1"/>
  <c r="G400" i="1"/>
  <c r="G397" i="1"/>
  <c r="G396" i="1"/>
  <c r="G395" i="1"/>
  <c r="G394" i="1"/>
  <c r="G393" i="1"/>
  <c r="G392" i="1"/>
  <c r="G391" i="1"/>
  <c r="G390" i="1"/>
  <c r="G389" i="1"/>
  <c r="G388" i="1"/>
  <c r="G387" i="1"/>
  <c r="G386" i="1"/>
  <c r="G385" i="1"/>
  <c r="G384" i="1"/>
  <c r="G383" i="1"/>
  <c r="G382" i="1"/>
  <c r="G381" i="1"/>
  <c r="G237" i="1" l="1"/>
  <c r="G236" i="1"/>
  <c r="G235" i="1"/>
  <c r="G234" i="1"/>
  <c r="G233" i="1"/>
  <c r="G232" i="1"/>
  <c r="G231" i="1"/>
  <c r="G230" i="1"/>
  <c r="G229" i="1"/>
  <c r="G350" i="1"/>
  <c r="G349" i="1"/>
  <c r="G303" i="1"/>
  <c r="G302" i="1"/>
  <c r="G301" i="1"/>
  <c r="G300" i="1"/>
  <c r="G299" i="1"/>
  <c r="G297" i="1"/>
  <c r="G296" i="1"/>
  <c r="G295" i="1"/>
  <c r="G294" i="1"/>
  <c r="G292" i="1"/>
  <c r="G291" i="1"/>
  <c r="G290" i="1"/>
  <c r="G289" i="1"/>
  <c r="G288" i="1"/>
  <c r="G286" i="1"/>
  <c r="G285" i="1"/>
  <c r="G284" i="1"/>
  <c r="G283" i="1"/>
  <c r="G282" i="1"/>
  <c r="G280" i="1"/>
  <c r="G279" i="1"/>
  <c r="G277" i="1"/>
  <c r="G276" i="1"/>
  <c r="G274" i="1"/>
  <c r="G273" i="1"/>
  <c r="G272" i="1"/>
  <c r="G271" i="1"/>
  <c r="G269" i="1"/>
  <c r="G268" i="1"/>
  <c r="G267" i="1"/>
  <c r="G266" i="1"/>
  <c r="G265" i="1"/>
  <c r="G264" i="1"/>
  <c r="G263" i="1"/>
  <c r="G262" i="1"/>
  <c r="G260" i="1"/>
  <c r="G259" i="1"/>
  <c r="G258" i="1"/>
  <c r="G257" i="1"/>
  <c r="G256" i="1"/>
  <c r="F254" i="1"/>
  <c r="E254" i="1"/>
  <c r="D254" i="1"/>
  <c r="G253" i="1"/>
  <c r="F252" i="1"/>
  <c r="E252" i="1"/>
  <c r="D252" i="1"/>
  <c r="G251" i="1"/>
  <c r="F250" i="1"/>
  <c r="E250" i="1"/>
  <c r="D250" i="1"/>
  <c r="G249" i="1"/>
  <c r="G247" i="1"/>
  <c r="G246" i="1"/>
  <c r="G245" i="1"/>
  <c r="G244" i="1"/>
  <c r="G226" i="1"/>
  <c r="G225" i="1"/>
  <c r="G223" i="1"/>
  <c r="G222" i="1"/>
  <c r="G220" i="1"/>
  <c r="G219" i="1"/>
  <c r="G218" i="1"/>
  <c r="G217" i="1"/>
  <c r="G215" i="1"/>
  <c r="G214" i="1"/>
  <c r="G210" i="1"/>
  <c r="G209" i="1"/>
  <c r="G208" i="1"/>
  <c r="G207" i="1"/>
  <c r="G206" i="1"/>
  <c r="G205" i="1"/>
  <c r="G204" i="1"/>
  <c r="G203" i="1"/>
  <c r="G202" i="1"/>
  <c r="G200" i="1"/>
  <c r="G199" i="1"/>
  <c r="G197" i="1"/>
  <c r="G196" i="1"/>
  <c r="G194" i="1"/>
  <c r="G192" i="1"/>
  <c r="G190" i="1"/>
  <c r="G187" i="1"/>
  <c r="G186" i="1"/>
  <c r="G185" i="1"/>
  <c r="G184" i="1"/>
  <c r="G182" i="1"/>
  <c r="G181" i="1"/>
  <c r="G180" i="1"/>
  <c r="G178" i="1"/>
  <c r="G177" i="1"/>
  <c r="G176" i="1"/>
  <c r="G175" i="1"/>
  <c r="G174" i="1"/>
  <c r="G173" i="1"/>
  <c r="G172" i="1"/>
  <c r="G171" i="1"/>
  <c r="G170" i="1"/>
  <c r="G169" i="1"/>
  <c r="G168" i="1"/>
  <c r="G167" i="1"/>
  <c r="G166" i="1"/>
  <c r="G164" i="1"/>
  <c r="G163" i="1"/>
  <c r="G162" i="1"/>
  <c r="G161" i="1"/>
  <c r="G160" i="1"/>
  <c r="G159" i="1"/>
  <c r="G158" i="1"/>
  <c r="G157" i="1"/>
  <c r="G156" i="1"/>
  <c r="G155" i="1"/>
  <c r="G151" i="1"/>
  <c r="G149" i="1"/>
  <c r="G148" i="1"/>
  <c r="G147" i="1"/>
  <c r="G146" i="1"/>
  <c r="G145" i="1"/>
  <c r="G144" i="1"/>
  <c r="G143" i="1"/>
  <c r="G142" i="1"/>
  <c r="G141" i="1"/>
  <c r="G139" i="1"/>
  <c r="G138" i="1"/>
  <c r="G137" i="1"/>
  <c r="G136" i="1"/>
  <c r="G135" i="1"/>
  <c r="G82" i="1"/>
  <c r="G79" i="1"/>
  <c r="G78" i="1"/>
  <c r="G77" i="1"/>
  <c r="G76" i="1"/>
  <c r="G74" i="1"/>
  <c r="G73" i="1"/>
  <c r="G72" i="1"/>
  <c r="G70" i="1"/>
  <c r="G69" i="1"/>
  <c r="G68" i="1"/>
  <c r="G67" i="1"/>
  <c r="G66" i="1"/>
  <c r="G65" i="1"/>
  <c r="G64" i="1"/>
  <c r="G61" i="1"/>
  <c r="G60" i="1"/>
  <c r="G86" i="1"/>
  <c r="G58" i="1"/>
  <c r="G57" i="1"/>
  <c r="G56" i="1"/>
  <c r="G54" i="1"/>
  <c r="G53" i="1"/>
  <c r="G51" i="1"/>
  <c r="G15" i="1"/>
  <c r="G16" i="1"/>
  <c r="G14" i="1"/>
  <c r="H82" i="1" l="1"/>
  <c r="G254" i="1"/>
  <c r="G250" i="1"/>
  <c r="G252" i="1"/>
</calcChain>
</file>

<file path=xl/sharedStrings.xml><?xml version="1.0" encoding="utf-8"?>
<sst xmlns="http://schemas.openxmlformats.org/spreadsheetml/2006/main" count="2302" uniqueCount="1202">
  <si>
    <t>план</t>
  </si>
  <si>
    <t>факт</t>
  </si>
  <si>
    <t>№ 
п/п</t>
  </si>
  <si>
    <t>2014 год - отчетный</t>
  </si>
  <si>
    <t>2</t>
  </si>
  <si>
    <t>1</t>
  </si>
  <si>
    <t>% выполнения</t>
  </si>
  <si>
    <t>Таблица № 1</t>
  </si>
  <si>
    <t>Количество новых производств, открытых на территории Калужской области (нарастающим итогом)</t>
  </si>
  <si>
    <t>ед.</t>
  </si>
  <si>
    <t>3</t>
  </si>
  <si>
    <t>тыс. рабочих мест</t>
  </si>
  <si>
    <t>Объем инвестиций резидентов особых экономических зон (нарастающим итогом)</t>
  </si>
  <si>
    <t>млрд. руб.</t>
  </si>
  <si>
    <t>-</t>
  </si>
  <si>
    <t>Инвестиции в основной капитал без учета бюджетных средств на душу населения</t>
  </si>
  <si>
    <t xml:space="preserve">Отношение числа высокопроизводительных рабочих мест к среднегодовой численности занятого населения в Калужской области </t>
  </si>
  <si>
    <t>тыс. руб.</t>
  </si>
  <si>
    <t>%</t>
  </si>
  <si>
    <t>Справочно: значения среднероссийского показателя, показателя по Центральному федеральному округу (при наличии)</t>
  </si>
  <si>
    <t>Доля электронного документооборота при осуществлении государственных и муниципальных закупок в сфере контрактной системы от общего документооборота в данной сфере</t>
  </si>
  <si>
    <t>процентных пунктов</t>
  </si>
  <si>
    <t xml:space="preserve">Транспортная подвижность населения области в межмуниципальном сообщении </t>
  </si>
  <si>
    <t>пасс. км в год на 1 жителя области</t>
  </si>
  <si>
    <t>Количество выполненных рейсов в год:</t>
  </si>
  <si>
    <t>автомобильным транспортом</t>
  </si>
  <si>
    <t>железнодорожным транспортом</t>
  </si>
  <si>
    <t>Количество ежегодно перевезенных пассажиров</t>
  </si>
  <si>
    <t>4</t>
  </si>
  <si>
    <t>5</t>
  </si>
  <si>
    <t>6</t>
  </si>
  <si>
    <t>железнодорожным транспортом обучающихся</t>
  </si>
  <si>
    <t>Подпрограмма 1 "Формирование благоприятной инвестиционной среды в Калужской области"</t>
  </si>
  <si>
    <t>Подпрограмма 5 "Организация транпортного обслуживания населения на территории Калужской области"</t>
  </si>
  <si>
    <t xml:space="preserve">Отклонение фактических показателей развития экономики от прогнозируемых в предыдущем году (не более) </t>
  </si>
  <si>
    <t xml:space="preserve">Темп роста объёма отгруженной продукции организациями-производителями композиционных материалов и изделий из них
</t>
  </si>
  <si>
    <t>Более высокая стоимость  композиционных материалов и изделий по сравнению с традиционными материалами, необходимость закупок иностранного оборудования и технологий для их производства</t>
  </si>
  <si>
    <t>Корректировка инвестиционных программ организаций, планирующих размещение производств в ОЭЗ, связанная со сложившейся экономической ситуацией во второй половине 2014 года</t>
  </si>
  <si>
    <t>Количество новых рабочих мест,  созданных в Калужской области (нарастающим итогом)</t>
  </si>
  <si>
    <t>Доля продукции высокотехнологичных и наукоемких отраслей экономики в валовом региональном продукте</t>
  </si>
  <si>
    <t>Темп роста объема отгруженных товаров собственного производства, выполненных работ и услуг собственными силами промышленными предприятиями Калужской области</t>
  </si>
  <si>
    <t>Темп снижения удельного расхода электроэнергии на производство отдельных видов продукции, в том числе:</t>
  </si>
  <si>
    <t xml:space="preserve"> 3.1</t>
  </si>
  <si>
    <t>бумага</t>
  </si>
  <si>
    <t>н/д</t>
  </si>
  <si>
    <t xml:space="preserve"> 3.2.</t>
  </si>
  <si>
    <t>литье чугунное</t>
  </si>
  <si>
    <t xml:space="preserve"> 3.3.</t>
  </si>
  <si>
    <t>изделия колбасные</t>
  </si>
  <si>
    <t>тыс. ед.</t>
  </si>
  <si>
    <t>Подпрограмма 4 "Применение композиционных материалов и изделий из в Калужской области"</t>
  </si>
  <si>
    <t>Подпрограмма 2 «Развитие промышленного сектора экономики Калужской области»</t>
  </si>
  <si>
    <t xml:space="preserve">Производство основных видов строительных материалов, изделий и конструкций:
</t>
  </si>
  <si>
    <t>1.1</t>
  </si>
  <si>
    <t>цемент</t>
  </si>
  <si>
    <t>тыс. т</t>
  </si>
  <si>
    <t>1.2</t>
  </si>
  <si>
    <t>стеновые материалы</t>
  </si>
  <si>
    <t>млн шт. усл. к.</t>
  </si>
  <si>
    <t>1.3</t>
  </si>
  <si>
    <t>конструкции и детали сборные железобетонные</t>
  </si>
  <si>
    <t>тыс. куб. м</t>
  </si>
  <si>
    <t>1.4</t>
  </si>
  <si>
    <t>панели и другие конструкции крупнопанельного домостроения (КПД)</t>
  </si>
  <si>
    <t>1.5</t>
  </si>
  <si>
    <t>нерудные строительные материалы</t>
  </si>
  <si>
    <t>1.6</t>
  </si>
  <si>
    <t>быстровозводимые панельно-каркасные деревянные дома</t>
  </si>
  <si>
    <t>тыс. кв. м</t>
  </si>
  <si>
    <t>Производственные мощности (по крупным и средним предприятиям):</t>
  </si>
  <si>
    <t>2.1</t>
  </si>
  <si>
    <t>2.2</t>
  </si>
  <si>
    <t>2.3</t>
  </si>
  <si>
    <t>2.4</t>
  </si>
  <si>
    <t>панели и другие конструкции крупнопанельного домостроения</t>
  </si>
  <si>
    <t>2.5</t>
  </si>
  <si>
    <t>2.6</t>
  </si>
  <si>
    <t xml:space="preserve"> Ввод производственных мощностей (по крупным и средним предприятиям):</t>
  </si>
  <si>
    <t>3.1</t>
  </si>
  <si>
    <t>3.2</t>
  </si>
  <si>
    <t>3.3</t>
  </si>
  <si>
    <t xml:space="preserve">тыс. куб. м </t>
  </si>
  <si>
    <t>3.4</t>
  </si>
  <si>
    <t>3.5</t>
  </si>
  <si>
    <t>3.6</t>
  </si>
  <si>
    <t>в % к спросу</t>
  </si>
  <si>
    <t>Подпрограмма 3 "Развитие промышленности строительных материалов и индустриального домостроения в Калужской области"</t>
  </si>
  <si>
    <t>Доля магазинов, применяющих безналичную систему оплаты за товар</t>
  </si>
  <si>
    <t>Доля магазинов, практикующих самообслуживание покупателей</t>
  </si>
  <si>
    <t>Степень достижения суммарного норматива минимальной обеспеченности населения площадью торговых объектов по территориям, где обеспеченность населения площадью торговых объектов меньше установленного значения суммарного норматива,</t>
  </si>
  <si>
    <t>в том числе:</t>
  </si>
  <si>
    <t>Износковский район</t>
  </si>
  <si>
    <t>Мосальский район</t>
  </si>
  <si>
    <t>Думиничский район</t>
  </si>
  <si>
    <t>Перемышльский район</t>
  </si>
  <si>
    <t>Барятинский район</t>
  </si>
  <si>
    <t>Ферзиковский район</t>
  </si>
  <si>
    <t>Ульяновский район</t>
  </si>
  <si>
    <t>Доля продовольственных товаров местных производителей в товарообороте розничных торговых сетей всего, в том числе:</t>
  </si>
  <si>
    <t>- хлеб и хлебобулочные изделия</t>
  </si>
  <si>
    <t>- молоко и молочная продукция</t>
  </si>
  <si>
    <t>- мясо, колбасные изделия, мясные полуфабрикаты</t>
  </si>
  <si>
    <t xml:space="preserve">Подпрограмма 6 «Развитие торговли в Калужской области» </t>
  </si>
  <si>
    <t>Подпрограмма 7. «Улучшение условий и охраны труда в организациях Калужской области»</t>
  </si>
  <si>
    <t xml:space="preserve">Отмена части движения электропоездов, в связи с капитальным ремонтом верхнего строения пути в Московском и Брянском направлениях </t>
  </si>
  <si>
    <r>
      <t>У</t>
    </r>
    <r>
      <rPr>
        <sz val="10"/>
        <rFont val="Times New Roman"/>
        <family val="1"/>
        <charset val="204"/>
      </rPr>
      <t xml:space="preserve">дельный вес работников, занятых в условиях, не отвечающих гигиеническим нормативам условий труда, в списочной численности занятых в экономике </t>
    </r>
  </si>
  <si>
    <r>
      <t>К</t>
    </r>
    <r>
      <rPr>
        <sz val="10"/>
        <rFont val="Times New Roman"/>
        <family val="1"/>
        <charset val="204"/>
      </rPr>
      <t xml:space="preserve">оличество рабочих мест, прошедших государственную экспертизу качества проведения аттестации рабочих мест по условиям труда (специальную оценку условий труда) </t>
    </r>
  </si>
  <si>
    <t xml:space="preserve">Доля организаций в сферах теплоснабжения, водоснабжения и водоотведения, утилизации отходов, тарифное решение которым установлено при помощи единой информационно-аналитической системы Калужской области, от общего количества организаций, к которым применяется тарифное регулирование </t>
  </si>
  <si>
    <t>ед. нарастающим итогом</t>
  </si>
  <si>
    <t>Количество организаций, осуществляющих деятельность на территории Калужской области, получивших сертификат доверия на соответствие условий труда требованиям охраны труда</t>
  </si>
  <si>
    <t>Экспертиза не проводилась в связи с отсутствием нормативных правовых актов, регулирующих проведение государственной экспертизы в отношении специальной оценки условий труда</t>
  </si>
  <si>
    <t xml:space="preserve"> Инвестиции в основной капитал без учета бюджетных средств на душу населения по ЦФО  - 66,5 тыс.руб.</t>
  </si>
  <si>
    <t xml:space="preserve">Государственная программа Калужской области "Управление имущественным комплексом Калужской области" </t>
  </si>
  <si>
    <t>Превышение фактического значения над плановым произошло ввиду того, что большая часть акционерных обществ получила положительный финансовый результат по итогам работы за 2013 год, проведенной претензионной работой по взысканию задолженности по аредной плате, увеличением количества обращений граждан и юридических лиц о приватизации земельных участков</t>
  </si>
  <si>
    <t xml:space="preserve">Процент сокращения площади земельных участков государственной казны Калужской области, не вовлеченных в хозяйственный оборот, по отношению к площади земельных участков государственной казны Калужской области в 2012 году (за исключением земельных участков, изъятых из оборота и ограниченных в обороте)
</t>
  </si>
  <si>
    <t xml:space="preserve">Процент сокращения количества объектов недвижимого имущества (без учета земельных участков), право собственности Калужской области на которые не зарегистрировано в установленном законодательством порядке, по отношению к уровню 2012 года
</t>
  </si>
  <si>
    <t xml:space="preserve">Не достижение запланированного значения индикатора связано с отсутствием или существенным сокращением финансирования государственных учреждений Калужской области на изготовление технической документации, необходимой для государственной регистрации прав </t>
  </si>
  <si>
    <t xml:space="preserve">Доля объектов областного имущества, учтенных в реестре областного имущества, от общего числа выявленных и подлежащих к учету объектов (в рамках текущего года)
</t>
  </si>
  <si>
    <t xml:space="preserve">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
</t>
  </si>
  <si>
    <t xml:space="preserve">Количество объектов, по которым будет проведена оценка рыночной стоимости
</t>
  </si>
  <si>
    <t xml:space="preserve">Количество объектов, по которым будет проведена техническая инвентаризация </t>
  </si>
  <si>
    <t>Количество объектов, планируемых к приобретению в собственность Калужской области</t>
  </si>
  <si>
    <t xml:space="preserve">Площадь земельных участков, находящихся в собственности Калужской области и подлежащих отнесению к таковой в соответствии с законодательством, и земельных участков, по которым принято решение по изъятию в порядке, определенном Федеральным законом "Об обороте земель сельскохозяйственного назначения", в отношении которых будут проведены кадастровые работы
</t>
  </si>
  <si>
    <t>га</t>
  </si>
  <si>
    <t>В 2014 году проводилось межевание в отношении земельных участков, находящихся в собственности Калужской области и подлежащих отнесению к таковой: - площадью 59 га за счет средств областного бюджета; - площадью 371 га за счет средств третьих лиц (землепользователи, арендаторы)</t>
  </si>
  <si>
    <t>Площадь земельных участков сельскохозяйственного назначения, приобретенных в собственность Калужской области, при реализации преимущественного права покупки Калужской областью земли при продаже земель сельскохозяйственного назначения</t>
  </si>
  <si>
    <t>В 2014 году в рамках реализации преимущественного права покупки Калужской области земель сельскохозяйственного назначения министерством экономического развития Калужской области было  приобретено в областную собственность был приобретен земельный участок в рамках процедуры изъятия земельного участка сельскохозяйственного назначения в связи с его ненадлежащим использованием. При планировании показателя не учитывались площади земельных участков, которые возможно приобрести по данной процедуре</t>
  </si>
  <si>
    <t xml:space="preserve">Площадь земельных участков, изъятых, в том числе путем выкупа, для государственных нужд Калужской области
</t>
  </si>
  <si>
    <t>При планировании данного показателя учитывались площади земельных участков, необходимых для строительства автомобильной дороги регионального значения "Южный обход г. Калуги". В связи с тем, что в схему территориального планирования Калужской области были внесены изменения в декабре 2014 года, которые предусматриют размещение указанного объекта регионального значения, работа по изъятию земельных участков будет организована в 2015 году.</t>
  </si>
  <si>
    <t>7</t>
  </si>
  <si>
    <t xml:space="preserve">Количество категорий земель, по которым будет проведена государственная кадастровая оценка
</t>
  </si>
  <si>
    <t>8</t>
  </si>
  <si>
    <t xml:space="preserve">Количество объектов, содержание и охрана которых будет организована
</t>
  </si>
  <si>
    <t>9</t>
  </si>
  <si>
    <t xml:space="preserve">Количество объектов недвижимости, находящихся в собственности Калужской области, в отношении которых предполагается реконструкция
</t>
  </si>
  <si>
    <t>Наличие откорректированной схемы территориального планирования Калужской области</t>
  </si>
  <si>
    <t>Количество муниципальных образований Калужской области, имеющих описанные границы в соответствии с требованиями градостроительного и земельного законодательства</t>
  </si>
  <si>
    <t xml:space="preserve">Отсутствие оплаты контрактов.  Технические проблемы при постановке на кадастровый учет. </t>
  </si>
  <si>
    <t>Государственная программа Калужской области "Обеспечение  доступным и комфортным жильем и коммунальными услугами населения Калужской области"</t>
  </si>
  <si>
    <t>Годовой объем ввода жилья</t>
  </si>
  <si>
    <t>тыс. кв. м общей площади жилья</t>
  </si>
  <si>
    <t>Годовой объем ввода жилья, соответствующего стандартам экономкласса</t>
  </si>
  <si>
    <t>Доля семей, желающих улучшить свои жилищные условия, обеспеченных доступным и комфортным жильем</t>
  </si>
  <si>
    <t>%, нарастающим итогом</t>
  </si>
  <si>
    <t>Снижение средней стоимости одного квадратного метра жилья на первичном рынке с учетом индекса-дефлятора на соответствующий год по виду экономической деятельности "строительство"</t>
  </si>
  <si>
    <t>в % к уровню 2012 года</t>
  </si>
  <si>
    <t>Коэффициент доступности жилья (соотношение средней рыночной стоимости стандартной квартиры общей площадью 54 кв. метра и среднего годового совокупного денежного дохода семьи, состоящей из 3 человек)</t>
  </si>
  <si>
    <t>лет</t>
  </si>
  <si>
    <t>Доля семей, имеющих возможность приобрести жилье, соответствующее стандартам обеспечения жилыми помещениями, с помощью собственных и заемных средств</t>
  </si>
  <si>
    <t>Количество молодых семей, улучшивших жилищные условия (в том числе с использованием заемных средств) при использовании государственной поддержки</t>
  </si>
  <si>
    <t>кол-во семей</t>
  </si>
  <si>
    <t>Доля ввода жилья в арендных многоквартирных домах от общей площади ввода жилья в многоквартирных дома</t>
  </si>
  <si>
    <t>Количество граждан, переселенных из аварийного жилищного фонда</t>
  </si>
  <si>
    <t>чел.</t>
  </si>
  <si>
    <t xml:space="preserve">Не в  полном объеме  завершены отделочные работы в домах, расположенных на территории муниципального образования «Город Малоярославец»,  в связи с чем сроки  переселения граждан не соблюдены.
</t>
  </si>
  <si>
    <t>10</t>
  </si>
  <si>
    <t>Количество семей, улучшивших жилищные условия с помощью предоставленных ипотечных жилищных кредитов (займов)</t>
  </si>
  <si>
    <t>семей</t>
  </si>
  <si>
    <t>11</t>
  </si>
  <si>
    <t>Объем предоставленных ипотечных кредитов и займов</t>
  </si>
  <si>
    <t>млн. руб</t>
  </si>
  <si>
    <t>12</t>
  </si>
  <si>
    <t>Обеспеченность населения жильем</t>
  </si>
  <si>
    <t>кв. м общей площади жилья на одного чел.</t>
  </si>
  <si>
    <t>кол-во жилых ед. на 1000 чел. населения</t>
  </si>
  <si>
    <t>13</t>
  </si>
  <si>
    <t>Обеспеченность населения жильем для целей коммерческого найма</t>
  </si>
  <si>
    <t xml:space="preserve"> Формирование статданных по указанным показателям осуществляется территориальным органом Федеральной  службы государственной статистики по Калужской области не ранее 1 июня текущего года, представлены ожидаемые значения показателей.</t>
  </si>
  <si>
    <t>14</t>
  </si>
  <si>
    <t>Коэффициент доступности жилищного фонда коммерческого использования для населения</t>
  </si>
  <si>
    <t>15</t>
  </si>
  <si>
    <t>Площадь земельных участков, предназначенных для жилищного строительства, включенных в региональные адресные перечни земельных участков из земель, находящихся в государственной собственности, государственная собственность на которые не разграничена, в муниципальной собственности, а также предоставленных для жилищного строительства или находящихся в частной собственности</t>
  </si>
  <si>
    <t>16</t>
  </si>
  <si>
    <t>Площадь жилья, находящегося в стадиях разработки документации по планировке территории, проектирования и строительства</t>
  </si>
  <si>
    <t>кв. м</t>
  </si>
  <si>
    <t>17</t>
  </si>
  <si>
    <t>Доля земельных участков, предоставленных для жилищного строительства органами государственной власти Калужской области, органами местного самоуправления или находящихся в частной собственности, обеспеченных инженерной инфраструктурой</t>
  </si>
  <si>
    <t>18</t>
  </si>
  <si>
    <t>Доля земельных участков, на которых планируется или осуществляется жилищное строительство и в отношении которых органами государственной власти Калужской области, органами местного самоуправления разработаны планы освоения</t>
  </si>
  <si>
    <t>19</t>
  </si>
  <si>
    <t>Удельный вес проб воды, отбор которых произведен из водопроводной сети и которые не отвечают гигиеническим нормативам по санитарно-химическим показателям</t>
  </si>
  <si>
    <t>20</t>
  </si>
  <si>
    <t>Обеспеченность населения централизованными услугами водоснабжения</t>
  </si>
  <si>
    <t>21</t>
  </si>
  <si>
    <t>Обеспеченность населения централизованными услугами водоотведения</t>
  </si>
  <si>
    <t>22</t>
  </si>
  <si>
    <t>Уровень газификации в Калужской области природным газом</t>
  </si>
  <si>
    <t>23</t>
  </si>
  <si>
    <t>Количество товариществ собственников жилья</t>
  </si>
  <si>
    <t>ед</t>
  </si>
  <si>
    <t xml:space="preserve">Подпрограмма  1 . "Комплексное освоение и развитие  территорий в целях жилищного строительства и развития индивидуального жилищного строительства" 
</t>
  </si>
  <si>
    <t>1.</t>
  </si>
  <si>
    <t>Годовой объем ввода жилья при комплексном освоении территорий</t>
  </si>
  <si>
    <t xml:space="preserve">тыс. кв. м общей площади </t>
  </si>
  <si>
    <t xml:space="preserve">Показатель не достигнут по причине отсутствие подготовленных для комплексной жилой застройки земельных участков, имеющих инфраструктурное обеспечение, рассогласованность стратегических планов развития ресурсоснабжающих организаций с территориальными схемами градостроительного планирования.  
</t>
  </si>
  <si>
    <t>2.</t>
  </si>
  <si>
    <t>Обеспеченность населения жильем (на конец года)</t>
  </si>
  <si>
    <t>кв. м. на чел.</t>
  </si>
  <si>
    <t>3.</t>
  </si>
  <si>
    <t>Количество утвержденных документов территориального планирования (на конец года)</t>
  </si>
  <si>
    <t>Подпрограмма 2. "Формирование сбалансированного рынка жилья экономкласса и повышение эффективности обеспечения жильем отдельных категорий граждан"</t>
  </si>
  <si>
    <t>тыс. кв. метров общей площади</t>
  </si>
  <si>
    <t>4.</t>
  </si>
  <si>
    <t>5.</t>
  </si>
  <si>
    <t>Количество граждан - пострадавших соинвесторов строительства жилья, решивших жилищную проблему</t>
  </si>
  <si>
    <t>1+27 (учтенные в 2013 году)</t>
  </si>
  <si>
    <t>Планировалось решить проблемы по жилью в 2013 г. – 5 граждан, в 2014 г. – 27 граждан, в 2013 году проблемы решены по 32 гражданам, а в 2014 году  по 1 гражданину.</t>
  </si>
  <si>
    <t xml:space="preserve">Подпрограмма 3. "Обеспечение жильем молодых семей"
</t>
  </si>
  <si>
    <t xml:space="preserve">Подпрограмма 4. "Развитие арендного фонда жилья в Калужской области - жилье для профессионалов"
</t>
  </si>
  <si>
    <t xml:space="preserve">Годовой объем ввода арендного жилья </t>
  </si>
  <si>
    <t>тыс. кв. м. общей площади жилья</t>
  </si>
  <si>
    <t>Подпрограмма 5. "Кадровое обеспечение задач строительства"</t>
  </si>
  <si>
    <t xml:space="preserve">Количество выпускников  профессиональных учебных  заведений по строительным специальностям очной  формы обучения по  учреждениям:  начальное и среднее профессиональное образование </t>
  </si>
  <si>
    <t>В соответствии с ст.12 и ст.23 Федерального закона  от 02.07.2013 N 185-ФЗ (ред. от 22.12.2014) образовательные программы среднего профессионального образования включают программы подготовки квалифицированных рабочих, служащих и программы подготовки специалистов среднего звена.</t>
  </si>
  <si>
    <t xml:space="preserve">Количество выпускников профессиональных учебных  заведений по строительным специальностям заочной  формы обучения по  учреждениям:  </t>
  </si>
  <si>
    <t xml:space="preserve"> </t>
  </si>
  <si>
    <t>2.1.</t>
  </si>
  <si>
    <t xml:space="preserve">среднего профессионального образования </t>
  </si>
  <si>
    <t>2.2.</t>
  </si>
  <si>
    <t xml:space="preserve">высшего профессионального образования </t>
  </si>
  <si>
    <t>Подпрограмма 6. "Поддержка ипотечного жилищного кредитования"</t>
  </si>
  <si>
    <t xml:space="preserve">Подпрограмма  7. "Чистая вода в Калужской области" </t>
  </si>
  <si>
    <t>Удельный вес проб воды, отбор которых произведен из водопроводной сети и  которые не отвечают гигиеническим нормативам по санитарно-химическим показателям</t>
  </si>
  <si>
    <t>Удельный вес проб   воды, отбор которых   произведен из водопроводной сети и   которые не отвечают    гигиеническим нормативам по микробиологическим показателям</t>
  </si>
  <si>
    <t>Доля уличной   водопроводной сети, нуждающейся в замене</t>
  </si>
  <si>
    <t>В связи с тем, что формирование статистических данных по показателям № 3-7 определяется териториальным органом Федеральной службы государственной статистики по Калужской области не ранее мая текущего года, представлены ожидаемые значения показателей</t>
  </si>
  <si>
    <t xml:space="preserve">Доля уличной канализационной сети, нуждающейся в замене </t>
  </si>
  <si>
    <t>Объем сточных вод, пропущенных через очистные сооружения, в общем объеме сточных вод</t>
  </si>
  <si>
    <t>6.</t>
  </si>
  <si>
    <t>Доля сточных вод, очищенных до нормативных значений, в общем объеме сточных вод, пропущенных через очистные сооружения</t>
  </si>
  <si>
    <t>7.</t>
  </si>
  <si>
    <t xml:space="preserve">Доля утечек и неучтенного расхода воды в общем объеме поданной воды
</t>
  </si>
  <si>
    <t>8.</t>
  </si>
  <si>
    <t>9.</t>
  </si>
  <si>
    <t xml:space="preserve">Подпрограмма  8. «Расширение сети газопроводов и строительство объектов газификации на территории Калужской области (газификация Калужской области)» </t>
  </si>
  <si>
    <t xml:space="preserve">Уровень газификации природным газом  
</t>
  </si>
  <si>
    <t> Уровень газификации природным газом в сельской местности</t>
  </si>
  <si>
    <t>Ввод в эксплуатацию межпоселковых и уличных газопроводов</t>
  </si>
  <si>
    <t>км</t>
  </si>
  <si>
    <t>Снижение показателей обусловлено недостаточностью финансирования.</t>
  </si>
  <si>
    <t>Ввод в эксплуатацию котельных</t>
  </si>
  <si>
    <t>шт.</t>
  </si>
  <si>
    <t>Подпрограмма 9.  "Правовое просвещение населения Калужской области в жилищно-коммунальной сфере и стимулирование прогрессивных форм управления жилищным фондом в Калужской области"</t>
  </si>
  <si>
    <t>Число граждан, вовлеченных в процесс управления многоквартирными домами и принявших участие в проводимых мероприятиях (семинары, круглые столы, конференции) по вопросам управления и эксплуатации жилищного фонда</t>
  </si>
  <si>
    <t>Доля граждан, вовлеченных в процесс управления многоквартирными домами и охваченных процессом правового просвещения в жилищно-коммунальной сфере, от общего числа граждан, представляющих общественные органы управления многоквартирными домами (в расчете один гражданин от одного многоквартирного дома)</t>
  </si>
  <si>
    <t>Число граждан, вовлеченных в процесс управления многоквартирными домами и прошедших обучение по специализированным программам повышения правовой грамотности в сфере жилищно-коммунального хозяйства</t>
  </si>
  <si>
    <r>
      <t xml:space="preserve">Проведение обучения населения Калужской области было запланированно в два этапа. В первом полугодии 2014 года заключен государственный контракт на оказание образовательных услуг на сумму 1563,63 </t>
    </r>
    <r>
      <rPr>
        <sz val="10"/>
        <color indexed="17"/>
        <rFont val="Times New Roman"/>
        <family val="1"/>
        <charset val="204"/>
      </rPr>
      <t xml:space="preserve">тыс. </t>
    </r>
    <r>
      <rPr>
        <sz val="10"/>
        <rFont val="Times New Roman"/>
        <family val="1"/>
        <charset val="204"/>
      </rPr>
      <t>руб. Данные услуги были оказаны в полном объеме. Оплата по данному договору не произведена.                                                             Во втором полугодии был объявлен аналогичный открытый аукцион. Данный аукцион признан несостоявшимся.</t>
    </r>
  </si>
  <si>
    <t>Подпрограмма 10. «Обеспечение государственного строительного надзора и контроля за долевым строительством на территории Калужской области»</t>
  </si>
  <si>
    <t>Количество проведенных проверок по осуществлению государственного строительного надзора, контроля и надзора в области долевого строительства многоквартирных домов и (или) иных объектов недвижимости на территории Калужской области</t>
  </si>
  <si>
    <t>Количество выданных инспекцией ГСН Калужской области заключений о соответствии объекта капитального строительства требованиям технических регламентов (норм и правил), иных нормативных правовых актов и проектной документации</t>
  </si>
  <si>
    <t>По некоторым строившимся (реконструируемым) объектам были приняты решения об отказе в выдаче заключения; по ряду объектов заявления о выдаче заключения были отозваны</t>
  </si>
  <si>
    <t>Подпрограмма 11. «Обеспечение государственного жилищного контроля (надзора) на  территории Калужской области»</t>
  </si>
  <si>
    <t>Площадь обследованного жилищного фонда на предмет выявления нарушений жилищного законодательства</t>
  </si>
  <si>
    <t xml:space="preserve">тыс. кв. м. </t>
  </si>
  <si>
    <t>Выдано исполнительных документов по результатам проведенных мероприятий по контролю за соблюдением жилищного законодательства, законодательства об энергосбережении и о повышении энергетической эффективности</t>
  </si>
  <si>
    <t>Соотношение выданных документов о соответствии (несоответствии) жилых помещений требованиям, предъявляемым к жилым помещениям, к поступившим обращениям об их предоставлении</t>
  </si>
  <si>
    <t>Примечание</t>
  </si>
  <si>
    <t>2013 год  - факт</t>
  </si>
  <si>
    <t>Государственная программа Калужской области "Развитие дорожного хозяйства Калужской области"</t>
  </si>
  <si>
    <t>Доля автомобильных дорог общего пользования регионального или межмуниципального значения, соответствующих  нормативным требованиям к транспортно-эксплуатационным показателям</t>
  </si>
  <si>
    <t>—</t>
  </si>
  <si>
    <t>Статистические данные на 01.01.2015 года не сформированы. На 01.01.2014 по России - 36,77 %, по ЦФО - 37,57 %</t>
  </si>
  <si>
    <t>Протяженность автомобильных дорог общего пользования регионального или межмуниципального значения, введенных в эксплуатацию после строительства и реконструкции</t>
  </si>
  <si>
    <t>Доля бюджетных ассигнований Дорожного фонда Калужской области, предусмотренных на оказание государственной поддержки органам местного самоуправления на мероприятия по дорожному хозяйству в рамках муниципальных дорожных фондов, и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</si>
  <si>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Количество дорожно-транспортных происшествий на 10 тыс. автотранспортных средств из-за сопутствующих дорожных условий, относительный показатель</t>
  </si>
  <si>
    <t>На автомобильных дорогах регионального или межмуниципального значения данный показатель составил в 2014 году - 2,7 шт., в 2013 году - 3,6 шт.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</si>
  <si>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 xml:space="preserve">Протяженность автомобильных дорог общего пользования регионального или межмуниципального значения, введенных в эксплуатацию после строительства и реконструкции </t>
  </si>
  <si>
    <t xml:space="preserve">км </t>
  </si>
  <si>
    <t xml:space="preserve">Протяженность автомобильных дорог общего пользования регионального или межмуниципального значения, введенных в эксплуатацию после ремонта и капитального ремонта  </t>
  </si>
  <si>
    <t xml:space="preserve">Причиной отклонения фактического значения показателя от планового является неисполнение подрядной организацией обязательств по контракту. Ввод объекта в эксплуатацию запланирован на 2015 год  </t>
  </si>
  <si>
    <t xml:space="preserve">Протяженность искусственных дорожных сооружений на автомобильных дорогах общего пользования регионального или межмуниципального значения, введенных в эксплуатацию после ремонта и капитального ремонта  </t>
  </si>
  <si>
    <t>пог.м</t>
  </si>
  <si>
    <t>Число лиц, погибших в ДТП</t>
  </si>
  <si>
    <t>На автомобильных дорогах регионального или межмуниципального значения данный показатель составил в 2014 году - 88 чел., в 2013 году - 94 чел.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</si>
  <si>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Согласно отчету о результатах реализации федеральной целевой программы "Повышение безопасности дорожного движения в 2013-2020 годах" в 2014 году показатель по России - 26850 чел. По оперативным данным ГИБДД УМВД России по Калужской области показатель по ЦФО - 7371 чел.</t>
  </si>
  <si>
    <t>Снижение числа лиц, погибших в ДТП, по отношению к 2012 году</t>
  </si>
  <si>
    <t>На автомобильных дорогах регионального или межмуниципального значения в 2014 году снижение данного показателя к показателю 2012 года составило 77,9%,  в 2013 году к показателю 2012 года снижение - 83,2 %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</si>
  <si>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Согласно отчету о результатах реализации федеральной целевой программы "Повышение безопасности дорожного движения в 2013-2020 годах" в 2014 году показатель по России - 95,9 %.  По оперативным данным ГИБДД УМВД России по Калужской области показатель по ЦФО - 99,1%</t>
  </si>
  <si>
    <t xml:space="preserve">Транспортный риск (число лиц, погибших в ДТП, на 10 тысяч транспортных средств) </t>
  </si>
  <si>
    <t>На автомобильных дорогах регионального или межмуниципального значения в 2014 году данный показатель составил 0,129 чел, в 2013 году  - 0,148 чел.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</si>
  <si>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Согласно отчету о результатах реализации федеральной целевой программы "Повышение безопасности дорожного движения в 2013-2020 годах" в 2014 году показатель по России - 5,3 чел.</t>
  </si>
  <si>
    <t>Сокращение числа лиц, погибших в ДТП, на 10 тысяч транспортных средств, по сравнению с 2012 годом</t>
  </si>
  <si>
    <t>На автомобильных дорогах регионального или межмуниципального значения в 2014 году снижение данного показателя к показателю 2012 года составило 71,6 %, в 2013 году к показателю 2012 года снижение - 82%.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</si>
  <si>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Социальный риск (число лиц, погибших в ДТП, на 100 тысяч населения)</t>
  </si>
  <si>
    <t>На автомобильных дорогах регионального или межмуниципального значения данный показатель составил в 2014 году - 8,8 чел., в 2013 году - 9,3 чел.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</si>
  <si>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Согласно отчету о результатах реализации федеральной целевой программы "Повышение безопасности дорожного движения в 2013-2020 годах" в 2014 году показатель по России -18,7 чел.</t>
  </si>
  <si>
    <t>Сокращение числа лиц, погибших в дорожно-транспортных происшествиях, на 100 тысяч населения, по сравнению с 2012 годом</t>
  </si>
  <si>
    <t>На автомобильных дорогах регионального или межмуниципального значения в 2014 году снижение данного показателя к показателю 2012 года составило 78,1 %, в 2013 году к показателю 2012 году снижение - 83,3 %. Эффект от мероприятий,  направленных в том числе на обеспечение безопасности на автодорогах федерального и местного значения, ожидается в последующие годы.</t>
  </si>
  <si>
    <t>Подпрограмма 1. "Совершенствование и развитие сети автомобильных дорог Калужской области"</t>
  </si>
  <si>
    <t>Подпрограмма 2. "Повышение безопасности дорожного движения в Калужской области"</t>
  </si>
  <si>
    <t xml:space="preserve">Государственная программа Калужской области «Развитие физической культуры и спорта в Калужской области» </t>
  </si>
  <si>
    <t>Доля граждан Калужской области, систематически занимающихся физической культурой и спортом, в общей численности населения</t>
  </si>
  <si>
    <t xml:space="preserve">На 2014 год установлены плановые показатели по  государственной программе Российской Федерации "Развитие физической культуры и спорта".
</t>
  </si>
  <si>
    <t>Доля граждан, занимающихся физической культурой и спортом по месту работы, в общей численности населения, занятого в экономике</t>
  </si>
  <si>
    <t>Доля учащихся и студентов, систематически занимающихся физической культурой и спортом, в общей численности учащихся и студентов в Калужской области</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</si>
  <si>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</si>
  <si>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Уровень обеспеченности населения спортивными сооружениями, исходя из единовременной пропускной способности объектов спорта, в том числе для лиц с ограниченными возможностями здоровья и инвалидов</t>
  </si>
  <si>
    <t>Подпрограмма 1  «Развитие физической культуры, массового спорта и спорта высших достижений»</t>
  </si>
  <si>
    <t xml:space="preserve">Количество региональных и  межмуниципальных официальных физкультурных и спортивных мероприятий, включенных в календарный план  
</t>
  </si>
  <si>
    <t>статистические данные по ЦФО отсутствуют</t>
  </si>
  <si>
    <t>Количество проводимых иных мероприятий в области физической культуры и спорта</t>
  </si>
  <si>
    <t>Количество спортсменов – кандидатов в спортивные сборные команды Российской Федерации основного и  резервного составов</t>
  </si>
  <si>
    <t>Количество межрегиональных, всероссийских и международных  физкультурных и спортивных мероприятий, в которых участвуют спортсмены Калужской области, включенных в календарный план</t>
  </si>
  <si>
    <t>Количество тренировочных мероприятий, в которых участвуют спортсмены Калужской области, включенных в календарный план</t>
  </si>
  <si>
    <t>Количество призеров Спартакиад народов России, первенств, чемпионатов, кубков России, Европы, мира (в том числе этапов),  Олимпийских, Сурдлимпийских, Паралимпийских игр</t>
  </si>
  <si>
    <t>Показатель, относящийся к субъективному фактору в спорте (планировали 1-3 место, по итогам соревнований заняли 4 место и т.п.)</t>
  </si>
  <si>
    <t>Результаты выступлений команд по игровым видам спорта, представляющих Калужскую область</t>
  </si>
  <si>
    <t>нумерация занятых мест</t>
  </si>
  <si>
    <t>1-10</t>
  </si>
  <si>
    <t>Число регулярно функционирующих  спортивных сооружений</t>
  </si>
  <si>
    <t xml:space="preserve">Подпрограмма 2 «Повышение эффективности управления развитием отрасли физической культуры и спорта в Калужской области» </t>
  </si>
  <si>
    <t xml:space="preserve">Количество лиц, обучающихся в образовательных организациях высшего профессионального образования или профессиональных образовательных организациях по специальностям в сфере физической культуры и спорта, в том числе в аспирантуре, которым предоставляются меры социальной поддержки 
</t>
  </si>
  <si>
    <t>Количество квалифицированных специалистов,  работающих по специальностям в области физической культуры и спорта Калужской области</t>
  </si>
  <si>
    <t xml:space="preserve">Количество сотрудников  учреждений и организаций, расположенных на территории Калужской области и  осуществляющих свою деятельность в сфере  физической культуры, спорта и оздоровления, повысивших уровень профессиональной подготовки </t>
  </si>
  <si>
    <t>Удельный вес детей в возрасте до 15 лет, систематически занимающихся физической культурой и спортом в физкультурно-спортивных организациях спортивной подготовки, к общему количеству детей данной возрастной категории</t>
  </si>
  <si>
    <t>Подпрограмма 3 «Развитие материально-технической базы для занятия населения Калужской области физической культурой и спортом»</t>
  </si>
  <si>
    <t>Количество спортивных объектов областной и муниципальной собственности, на которых проводились работы по капитальному ремонту и реконструкции</t>
  </si>
  <si>
    <t>Уровень обеспеченности населения спортивными сооружениями исходя из единовременной пропускной способности объектов спорта, в том числе для лиц с ограниченными возможностями здоровья и инвалидов</t>
  </si>
  <si>
    <t>На 2014 год установлен плановый показатель по  государственной программе Российской Федерации "Развитие физической культуры и спорта".</t>
  </si>
  <si>
    <t>Доля населения, имеющего денежные доходы ниже величины прожиточного минимума, в общей численности населения Калужской области</t>
  </si>
  <si>
    <t>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 в Калужской области</t>
  </si>
  <si>
    <t>Доля получателей ежемесячных денежных выплат, пособий и компенсаций, установленных региональным законодательством, от общей численности отдельных категорий граждан, имеющих право на получение выплат, пособий и компенсаций, установленных региональным законодательством</t>
  </si>
  <si>
    <t>Показатель не установлен</t>
  </si>
  <si>
    <t>Доля получателей субсидий на оплату жилого помещения и коммунальных услуг, имеющих доходы ниже величины прожиточного минимума, в общей численности получателей субсидий на оплату жилого помещения и коммунальных услуг</t>
  </si>
  <si>
    <t>Увеличение числа лиц, обратившихся за субсидией, доходы которых ниже величины прожиточного минимума, установленного в регионе (увеличение величины прожиточного минимума происходит быстрее, чем увеличиваются доходы населения)</t>
  </si>
  <si>
    <t>Численность отдельных категорий граждан, которым предоставляются дополнительные социальные гарантии</t>
  </si>
  <si>
    <t>Данный показатель полностью зависит от числа обратившихся граждан , т.к. дополнительные социальные гарантии представляются по заявительному принципу</t>
  </si>
  <si>
    <t>Доля отдельных категорий граждан, получивших социальную помощь в связи с трудной жизненной ситуацией, имеющих доходы ниже величины прожиточного минимума, в общей численности отдельных категорий граждан, обратившихся за оказанием социальной помощи</t>
  </si>
  <si>
    <t>Доля граждан, получающих меры социальной поддержки в соответствии с федеральным и региональным законодательством, от общей численности населения Калужской области</t>
  </si>
  <si>
    <t>Число граждан пожилого возраста, инвалидов и граждан, находящихся в трудной жизненной ситуации, получивших услуги социального обслуживания в рамках реализации подпрограммы</t>
  </si>
  <si>
    <t>тыс. чел</t>
  </si>
  <si>
    <t>Доля граждан пожилого возраста и инвалидов, получивших услуги в учреждениях социального обслуживания, в общем числе граждан пожилого возраста и инвалидов, обратившихся за получением социальных услуг в учреждения социального обслуживания</t>
  </si>
  <si>
    <t>Уровень обеспеченности койко-местами в ГСУ СО для взрослых</t>
  </si>
  <si>
    <t>число мест на 10 тыс. чел</t>
  </si>
  <si>
    <t>Численность инвалидов, лиц с ограниченными возможностями, других граждан, попавших в трудную жизненную ситуацию, получивших реабилитационно-образовательные услуги</t>
  </si>
  <si>
    <t>чел. в год</t>
  </si>
  <si>
    <t>Увеличение численности граждан произошло в связи с дополнительным набором учащихся с 01.09.2014г.</t>
  </si>
  <si>
    <t>Удельный вес зданий ГСУ СО для граждан пожилого возраста и инвалидов, лиц без определенного места жительства и занятий, требующих капитального ремонта, от общего количества зданий ГСУ СО для учреждений граждан пожилого возраста и инвалидов, лиц без определенного места жительства</t>
  </si>
  <si>
    <t>Количество социально значимых проектов и программ, реализуемых СО НКО при финансовой поддержке из областного бюджета</t>
  </si>
  <si>
    <t>Увеличение связано с активностью НКО</t>
  </si>
  <si>
    <t>Количество социально значимых проектов и программ СО НКО, реализуемых при финансовой поддержке организаций</t>
  </si>
  <si>
    <t>Количество специалистов (волонтеров) некоммерческого сектора, прошедших повышение квалификации (обучение)</t>
  </si>
  <si>
    <t>Количество публикаций, видеосюжетов, радиорепортажей в средствах массовой информации о деятельности СО НКО и об участии граждан в благотворительной деятельности</t>
  </si>
  <si>
    <t>Доля граждан пожилого возраста, воспользовавшихся услугой по доставке лекарств на дом, в общей численности граждан, получивших социальные услуги</t>
  </si>
  <si>
    <t>Увеличение показателя связано с увеличением количество обращений граждан по доставке лекарственных препаратов на дом</t>
  </si>
  <si>
    <t>Доля нестационарных учреждений социального обслуживания, в которых организованы службы "Социальное такси" и реализуются технологии мобильного социального обслуживания, в общем количестве данных учреждений</t>
  </si>
  <si>
    <t>Численность пожилых граждан, прошедших ежегодно обучение современным информационным технологиям и навыкам пользования компьютером</t>
  </si>
  <si>
    <t>чел</t>
  </si>
  <si>
    <t>Увеличение показателя связано с расширением числа организаций осуществляющих обучение пожилых граждан основам компьютерной грамотности</t>
  </si>
  <si>
    <t>Численность пожилых граждан, получивших социально-бытовые услуги с привлечением волонтеров</t>
  </si>
  <si>
    <t>чел в год</t>
  </si>
  <si>
    <t>Увеличение показателя связано с увеличением количества волонтеров из числа молодежи в рамках различных акций   и оказания ими различных услуг пожилым гражданам</t>
  </si>
  <si>
    <t>Доля граждан пожилого возраста, принявших участие в культурных, спортивных и туристических мероприятиях, в общей численности граждан пожилого возраста</t>
  </si>
  <si>
    <t>Увеличение показателя связано с большим охватом пожилых граждан участием в различных мероприятиях</t>
  </si>
  <si>
    <t>Подпрограмма 1 "Развитие мер социальной поддержки отдельных категорий граждан"</t>
  </si>
  <si>
    <r>
      <rPr>
        <b/>
        <sz val="10"/>
        <rFont val="Times New Roman"/>
        <family val="1"/>
        <charset val="204"/>
      </rPr>
      <t xml:space="preserve">Подпрограмма 2  "Модернизация и развитие системы социального обслуживания пожилых людей, инвалидов и граждан, находящихся в трудной жизненной ситуации"                                                   </t>
    </r>
    <r>
      <rPr>
        <sz val="10"/>
        <rFont val="Times New Roman"/>
        <family val="1"/>
        <charset val="204"/>
      </rPr>
      <t xml:space="preserve">                                                                                                                         </t>
    </r>
  </si>
  <si>
    <t>Подпрограмма  3 "Государственная поддержка социально ориентированных некоммерческих организаций"</t>
  </si>
  <si>
    <t xml:space="preserve"> Подпрограмма  4 "Повышение качества жизни пожилых людей в Калужской области"</t>
  </si>
  <si>
    <r>
      <t>Поскольку получателями в большей степени являются граждане пенсионного возраста</t>
    </r>
    <r>
      <rPr>
        <sz val="10"/>
        <color indexed="17"/>
        <rFont val="Times New Roman"/>
        <family val="1"/>
        <charset val="204"/>
      </rPr>
      <t>,</t>
    </r>
    <r>
      <rPr>
        <sz val="10"/>
        <rFont val="Times New Roman"/>
        <family val="1"/>
        <charset val="204"/>
      </rPr>
      <t xml:space="preserve"> уменьшение показателя связано с естественной убылью населения </t>
    </r>
  </si>
  <si>
    <t>По Российской Федерациии -  11,2%</t>
  </si>
  <si>
    <t xml:space="preserve">Увеличение численности обслуживаемых объясняется расширением спектра оказываемых услуг гражданам пожилого возраста и инвалидам </t>
  </si>
  <si>
    <t>Государственная программа Калужской области "Семья и дети Калужской области"</t>
  </si>
  <si>
    <t>Суммарный коэффициент рождаемости</t>
  </si>
  <si>
    <t>коэф</t>
  </si>
  <si>
    <t>Удельный вес безнадзорных и беспризорных детей, помещенных в специализированные учреждения для несовершеннолетних, нуждающихся в социальной реабилитации, в общей численности детского населения</t>
  </si>
  <si>
    <t>В результате работы, проводимой учреждениями социального обслуживания семьи и детей Калужской области, снижается количество  безнадзорных и беспризорных детей, помещенных в специализированные учреждения для несовершеннолетних.</t>
  </si>
  <si>
    <t>Удельный вес детей-инвалидов, получивших социальные услуги в учреждениях социального обслуживания семьи и детей, в общей численности детей-инвалидов</t>
  </si>
  <si>
    <t>Создано шесть отделений и восемь служб реабилитации детей-инвалидов в учрежденияых социального осблуживания семьи и детей, в которых внедрена технология раннего вмешательства.</t>
  </si>
  <si>
    <t>Удельный вес количества семей с детьми, находящихся в трудной жизненной ситуации, в общей численности семей с детьми</t>
  </si>
  <si>
    <t>В связи с увеличением количества рождений в семьях, часть семей становится малообеспеченными. На данный показатель также повлияло прибытие граждан из Украины, ищущих убежище на территории Калужской области.</t>
  </si>
  <si>
    <t>Удельный вес детей от 7 до 17 лет, охваченных всеми формами отдыха и оздоровления, в общей численности детей от 7 до 17 лет</t>
  </si>
  <si>
    <t>Доля детей, оставшихся без попечения родителей, в том числе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t>
  </si>
  <si>
    <t>Отношение численности третьих или последующих детей, родившихся в отчетном финансовом году, к численности детей указанной категории, родившихся в году, предшествующем отчетному году</t>
  </si>
  <si>
    <t>Удельный вес семей с детьми, находящихся в трудной жизненной ситуации, в общей численности семей с детьми</t>
  </si>
  <si>
    <t>Удельный вес безнадзорных и беспризорных несовершеннолетних детей, помещенных в специализированные учреждения для несовершеннолетних, нуждающихся в социальной реабилитации, в общей численности детского населения</t>
  </si>
  <si>
    <t>В результате работы, проводимой учреждениями социального обслуживания семьи и детей Калужской области, уменьшается количество семей с детьми, находящихся в трудной жизненной ситуации или социально опасном положении. Вследствии этого снижается количество  безнадзорных и беспризорных детей, помещенных в специализированные учреждения для несовершеннолетних.</t>
  </si>
  <si>
    <t xml:space="preserve">Увеличилось количество семей, ранее находящихся в социально опасном положении, улучшевших положение в семье. </t>
  </si>
  <si>
    <t>Удельный вес женщин, изменивших решение о прерывании беременности или об отказе от ребенка после его рождения, по отношению к количеству случаев (по информации, поступившей из учреждений родовспоможения) о женщинах, сомневающихся в необходимости рождения ребенка или намеренных отказаться от новорожденного ребенка</t>
  </si>
  <si>
    <t xml:space="preserve">Специалистами  Службы по профилактике отказов от новорожденных детей и поддержке женщин, сомневающихся в необходимости рождения ребенка или намеренных отказаться от ребенка при его рождении, беременных женщин и матерей, находящихся в трудной жизненной ситуации, зафиксировано 94 случая  отказов от новорожденных детей. В результате оказания высококвалифицированных услуг 78 женщин изменили свое решение об отказе от ребенка, 16 женщин свое решение оставила прежним. </t>
  </si>
  <si>
    <t>Удельный вес оставленных новорожденных детей в учреждениях здравоохранения к общей численности новорожденных  детей</t>
  </si>
  <si>
    <t>Уменьшение количества оставленных новорожденных детей в учреждениях здравоохранения в следствии работы специалистов Службы по профилактике отказов от новорожденных детей и поддержке женщин, сомневающихся в необходимости рождения ребенка или намеренных отказаться от ребенка при его рождении, беременных женщин и матерей, находящихся в трудной жизненной ситуации.</t>
  </si>
  <si>
    <t>Удельный вес количества беременных женщин и матерей, находящихся в трудной жизненной ситуации или социально опасном положении, и женщин, сомневающихся в необходимости рождения ребенка или намеренных отказаться от ребенка при его рождении, получивших социальную реабилитацию в учреждениях социального обслуживания семьи и детей, в общем количестве беременных женщин и матерей, находящихся в трудной жизненной ситуации или социально опасном положении, и женщин, сомневающихся в необходимости рождения ребенка или намеренных отказаться от ребенка при его рождении</t>
  </si>
  <si>
    <t>Выявление на ранней стадии неблагополучия большего количества беременных женщин и матерей, находящихся в трудной жизненной ситуации или социально опасном положении, и женщин, сомневающихся в необходимости рождения ребенка или намеренных отказаться от ребенка при его рождении, а также их воевременная реабилитация в учреждениях социального обслуживания семьи и детей Калужской области.</t>
  </si>
  <si>
    <t>Внедрение в практику работы учреждений социального обслуживания семьи и детей инновационных технологий, создание региональной системы социального сопровождения беременных и женщин и матерей, находящихся в трудной  жизненной ситуации или социально опасном положении</t>
  </si>
  <si>
    <t>кол-во учр.</t>
  </si>
  <si>
    <t>Число специалистов учреждений социального обслуживания семьи и детей, работающих с беременным женщинами и матерями, находящимися в трудной жизненной ситуации или социально опасном положении, повысивших свой профессиональный уровень</t>
  </si>
  <si>
    <t xml:space="preserve">За отчетный период 18 специалистов учреждений социального обслуживания семьи и детей, работающих с беременным женщинами и матерями, находящимися в трудной жизненной ситуации или социально опасном положении, повысили свой профессиональный уровень. </t>
  </si>
  <si>
    <t>Удельный вес беременных женщин и матерей, находящихся в трудной жизненной ситуации или социально опасном положении, с алкозависимостью в общем количестве беременных женщин и матерей, находящихся в трудной жизненной ситуации или социально опасном положении</t>
  </si>
  <si>
    <t>На базе учреждений реализуется реабилитационная программа «Купель» для алкозависимых беременных женщин и матерей, находящихся в трудной жизненной ситуации, женщин, сомневающихся в необходимости рождения ребенка или намеренных отказаться от ребенка при его рождении. 
  В рамках реабилитационной программы «Купель» за отчетный период медикаментозный курс лечения от алкогольной зависимости на базе ГБУЗ КО «Наркологический диспансер Калужской области» прошли 6 матерей, находящихся в трудной жизненной ситуации. В ГБУ КО ОЦСПСД «Милосердие» специалистами были оказаны социально-психологические услуги 27 алкозависимым женщинам, находящимся в трудной жизненной ситуации.</t>
  </si>
  <si>
    <t>Число привлеченных некоммерческих организаций и предпринимателей к решению проблем беременных женщин и матерей, находящихся в трудной жизненной ситуации или социально опасном  положении</t>
  </si>
  <si>
    <t>единиц</t>
  </si>
  <si>
    <t xml:space="preserve"> Доля населения, удовлетворенного услугами по организации отдыха и оздоровления детей в загородных оздоровительных лагерях Калужской области (от числа получивших услуги по отдыху и оздоровлению</t>
  </si>
  <si>
    <t xml:space="preserve"> Удельный вес детей от 7 до 17 лет, охваченных всеми формами отдыха и оздоровления (к общему числу детей от 7 до 17 лет)</t>
  </si>
  <si>
    <t xml:space="preserve"> Удельный вес детей от 7 до 17 лет, находящихся в трудной жизненной ситуации, охваченных всеми формами отдыха и оздоровления (к общему числу детей от 7 до 17 лет, находящихся в трудной жизненной ситуации)</t>
  </si>
  <si>
    <t>Удельный вес детей-инвалидов, получивших социальные услуги в учреждениях социального обслуживания семьи и детей, в общей численности детей-инвалидов в Калужской области</t>
  </si>
  <si>
    <t>Доля детей с ограниченными возможностями здоровья в возрасте от 0 до 3 лет, получивших реабилитационные услуги, в общей численности детей с ограниченными возможностями здоровья в возрасте от 0 до 3 лет, находящихся в информационной системе данных</t>
  </si>
  <si>
    <t xml:space="preserve">В связи с привлечением внебюджетных средств в полном объеме создано шесть отделений реабилитации детей с ограниченными возможностями от 0 до 3 лет и детей-инвалидов, а также восемь служб ранней помощи на базе учреждений социального обслуживания семьи и детей, что привело к увеличению числа обслуженных граждан. Данный показатель увеличился до итоговых значений 2015 года. 
</t>
  </si>
  <si>
    <t>Доля семей с детьми-инвалидами, получивших социальные услуги (группы дневного пребывания, домашний помощник) на период занятости родителей, в общей численности семей с детьми-инвалидами</t>
  </si>
  <si>
    <t>Среднегодовое число детей-инвалидов, получивших стационарное социальное обслуживание</t>
  </si>
  <si>
    <t>Установлено государственное задание в объеме 140 человек</t>
  </si>
  <si>
    <t>Число выпускников, получивших услуги по постинтернатному сопровождению</t>
  </si>
  <si>
    <t>Увеличение количества выпускников, получивших услуги по постинтернатному сопровождению</t>
  </si>
  <si>
    <t xml:space="preserve">Доля выпускников, получивших услуги по постинтернатному сопровождению (к общему количеству выпускников) </t>
  </si>
  <si>
    <t>В связи с увеличением количества выпускников, находящихся в информационной системе данных, удельный вес вырос не значительно.</t>
  </si>
  <si>
    <t>Количество выпускников, находящихся в трудной жизненной ситуации, получивших услугу временного проживания в социальной гостинице учреждения</t>
  </si>
  <si>
    <t>Доля выпускников, удовлетворенных услугами по постинтернатному сопровождению (от числа получивших услуги)</t>
  </si>
  <si>
    <t>Улучшается качество предоставляемых услуг</t>
  </si>
  <si>
    <t>Доля детей-сирот и детей, оставшихся без попечения родителей, в общей численности детского населения, проживающего на территории Калужской области</t>
  </si>
  <si>
    <t>Уменьшение количества детей-сирот, детей, оставшихся без попечения родителей</t>
  </si>
  <si>
    <t>Доля детей-сирот и детей, оставшихся без попечения родителей, переданных на воспитание в семьи, в общей численности детей-сирот и  детей, оставшихся без попечения родителей</t>
  </si>
  <si>
    <t>Увеличение количества детей-сирот, переданных на воспитание в семьи</t>
  </si>
  <si>
    <t>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всех источников финансирования</t>
  </si>
  <si>
    <t>Не полностью исполнены контракты по строительству жилых помещений в г. Воротынск и г. Мещовск строительной компанией НСТ, не профинансированы в полном объеме остальные контракты по строительству жилых домов на сумму 53088,8 тыс.рублей</t>
  </si>
  <si>
    <t>В том числе:</t>
  </si>
  <si>
    <t>4.1.</t>
  </si>
  <si>
    <t xml:space="preserve">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субсидии из федерального бюджета и средств областного бюджета в пределах установленного  уровня софинансирования расходных  обязательств </t>
  </si>
  <si>
    <t>Доля детей-сирот, обеспеченных жилыми помещениями специализированного жилищного фонда за год, от доли детей-сирот, состоящих в списке на получение жилья, у которых возникло право на получение жилья в течение года</t>
  </si>
  <si>
    <t xml:space="preserve">Резкое увеличение количества детей-сирот, нуждающихся в улучшении жилищных условий, связано с изменением федерального законодательства, расширевшего категорию нуждающихся в жилье, которые обеспечиваются жилыми помещениями специализированного жилищного фонда </t>
  </si>
  <si>
    <t>Подпрограмма 1. "Демографическое развитие и семейная политика Калужской области"</t>
  </si>
  <si>
    <t>Подпрограмма  2. "Развитие системы социального обслуживания семьи и детей Калужской области"</t>
  </si>
  <si>
    <t>Подпрограмма 3. "Вместе с семьей"</t>
  </si>
  <si>
    <t>Подпрограмма  4. "Организация отдыха и оздоровления детей Калужской области"</t>
  </si>
  <si>
    <t xml:space="preserve">Государственная программа Калужской области "Укрепление единства российской нации и этнокультурное развитие в Калужской области" </t>
  </si>
  <si>
    <t>Доля граждан, положительно оценивающих состояние межнациональных отношений, в общем количестве граждан Российской Федерации, проживающих на территории Калужской области</t>
  </si>
  <si>
    <t>Социологическое исследование проводилось на официальном портале органов власти Калужской области, на сайте областной газеты "Весть", на подпортале министерства спорта и молодежной политики Калужской области. В исследовании приняли участие 1004 человека (при необходимом не менее 500).</t>
  </si>
  <si>
    <t>нет данных</t>
  </si>
  <si>
    <t>Уровень толерантного отношения к представителям другой национальности на территории Калужской области</t>
  </si>
  <si>
    <t>Численность участников мероприятий, направленных на этнокультурное развитие народов России, проживающих на территории Калужской области, и поддержку языкового многообразия на территории Калужской области</t>
  </si>
  <si>
    <t>тыс. чел.</t>
  </si>
  <si>
    <t xml:space="preserve">На основании оценки посещаемости мероприятий программы, направленных на этнокультурное развитие народов. </t>
  </si>
  <si>
    <t>Государственная программа Калужской области "Безопасность жизнедеятельности на территории Калужской области"</t>
  </si>
  <si>
    <t>Количество деструктивных событий, не более</t>
  </si>
  <si>
    <t>Число погибших и травмированных в деструктивных событиях, не более</t>
  </si>
  <si>
    <t>Соотношение количества спасенных к общему числу погибших и травмированных в деструктивных событиях, не менее</t>
  </si>
  <si>
    <t>Охват средствами информирования и оповещения населения Калужской области, не менее</t>
  </si>
  <si>
    <t>Протяженность вводимых в действие газопроводов, объектов водоснабжения и канализации в населенных пунктах, расположенных на радиационно загрязненных территориях</t>
  </si>
  <si>
    <t>Подпрограмма 1 "Развитие и совершенствование гражданской обороны Калужской области"</t>
  </si>
  <si>
    <t>Уровень обеспеченности населения комплексными системами оповещения об угрозах поражения</t>
  </si>
  <si>
    <t>Подпрограмма 2 "Обеспечение вызова экстренных оперативных служб по единому номеру "112" в Калужской области"</t>
  </si>
  <si>
    <t>мин</t>
  </si>
  <si>
    <t>Сокращение количества АРМ-ов произошло в связи с оптимизацией структуры ДДС газовой сети и УМВД России по Калужской области</t>
  </si>
  <si>
    <t>Подпрограмма 3 "Пожарная безопасность в Калужской области"</t>
  </si>
  <si>
    <t>Снижение количества погибших вследствие пожаров (к уровню 2012 года)</t>
  </si>
  <si>
    <t>Поздние сроки развертывания автоматизированных рабочих мест в ЕДДС муниципальных образований для интеграции в систему-112 Калужской области (ноябрь-декабрь 2014 года)</t>
  </si>
  <si>
    <t>РФ на 5,7 %                                             ЦФО на 3,7</t>
  </si>
  <si>
    <t>Сокращение общего числа пожаров (к уровню 2012 года)</t>
  </si>
  <si>
    <t xml:space="preserve">Сокращение плановых проверок по вопросам пожарной безопасности на поднадзорных объектов Государственного пожарного надзора в 2 раза </t>
  </si>
  <si>
    <t>РФ на 2,5 %                                                ЦФО на 1,4 %</t>
  </si>
  <si>
    <t>Сокращение числа пожаров в жилом секторе (к уровню 2012 года)</t>
  </si>
  <si>
    <t>Подпрограмма 4 "Обеспечение безопасности людей на водных объектах Калужской области"</t>
  </si>
  <si>
    <t>Снижение количества погибших вследствие происшествий на водных объектах (к уровню 2012 года)</t>
  </si>
  <si>
    <t>снижение на 9,2 % по РФ</t>
  </si>
  <si>
    <t>Количество спасателей, обученных для вновь создаваемых спасательных постов</t>
  </si>
  <si>
    <t>Подпрограмма 5 "Преодоление последствий аварии на Чернобыльской АЭС на территории Калужской области"</t>
  </si>
  <si>
    <t>Уровень обеспеченности граждан, проживающих на радиационно загрязненных территориях, объектами газо- и теплоснабжения</t>
  </si>
  <si>
    <t>Значения показателей на 2014 год не были своевременно откорректированы под намечаемые вводы мощностей строящихся объектов</t>
  </si>
  <si>
    <t>Уровень обеспеченности граждан, проживающих на радиационно загрязненных территориях, устойчивыми источниками водоснабжения и канализацией</t>
  </si>
  <si>
    <t>Государственная программа Калужской области "Энергосбережение и повышение энергоэффективности в Калужской области"</t>
  </si>
  <si>
    <t>Динамика энергоемкости валового регионального продукта (для сопоставимых условий)</t>
  </si>
  <si>
    <t>кг у.т./тыс. руб</t>
  </si>
  <si>
    <t>За 2014 год указана предварительная оценка, статистические данные будут опубликованы в сентябре 2015 года.</t>
  </si>
  <si>
    <t>Динамика энергоемкости валового регионального продукта (для фактических условий)</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</si>
  <si>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Калужской области</t>
  </si>
  <si>
    <t xml:space="preserve"> %</t>
  </si>
  <si>
    <t xml:space="preserve"> 4</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</si>
  <si>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Калужской области</t>
  </si>
  <si>
    <t>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Калужской области</t>
  </si>
  <si>
    <t xml:space="preserve"> 6</t>
  </si>
  <si>
    <t>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Калужской области</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</si>
  <si>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Калужской области</t>
  </si>
  <si>
    <t>Доля объема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Калужской области</t>
  </si>
  <si>
    <t>Нестабильная экономическая ситуация повлияла на инвесторов, которые отказались реализовать инвестиционные проекты на территории региона.</t>
  </si>
  <si>
    <t>Количество энергосервисных договоров (контрактов), заключенных органами государственной власти Калужской области и государственными учреждениями, к общему объему финансирования государственной программы</t>
  </si>
  <si>
    <t>Подпрограмма  5. "Право ребенка на семью"</t>
  </si>
  <si>
    <t>Подпрограмма  6. "Шаг навстречу"</t>
  </si>
  <si>
    <t>Подпрограмма 7."Старт в будущее"</t>
  </si>
  <si>
    <t>Количество граждан, воспользовавшихся услугами учреждений культуры, искусства и образования в сфере культуры и искусства, архивов Калужской области</t>
  </si>
  <si>
    <t>Количество проведенных мероприятий в сфере культуры и искусства</t>
  </si>
  <si>
    <t>Удельный вес объектов культурного наследия, имеющих удовлетворительное состояние, к общему количеству объектов культурного наследия, расположенных на территории Калужской области</t>
  </si>
  <si>
    <t>Количество пользователей государственных библиотек</t>
  </si>
  <si>
    <t>Количество единиц хранения библиотечных фондов государственных библиотек</t>
  </si>
  <si>
    <t>тыс. экз.</t>
  </si>
  <si>
    <t>Количество массовых мероприятий, проводимых общедоступными государственными библиотеками</t>
  </si>
  <si>
    <t>Увеличение количества библиографических записей на издания, хранящиеся в библиотеках Калужской области, в Сводном электронном каталоге библиотек России (по сравнению с предыдущим годом)</t>
  </si>
  <si>
    <t>Количество единиц хранения музейных ценностей основного фонда государственных музеев Калужской области</t>
  </si>
  <si>
    <t>Количество выставок, проводимых в государственных музеях Калужской области</t>
  </si>
  <si>
    <t>Посещаемость музейных учреждений Калужской области</t>
  </si>
  <si>
    <t>посещений на 1 жителя в год</t>
  </si>
  <si>
    <t>Доля представленных (во всех формах) зрителю музейных предметов в общем количестве музейных предметов основного фонда</t>
  </si>
  <si>
    <t>Увеличение численности участников культурно-досуговых мероприятий (по сравнению с предыдущим годом)</t>
  </si>
  <si>
    <t>Количество областных мероприятий, проведенных при методическом сопровождении областного центра народного творчества и кинематографии</t>
  </si>
  <si>
    <t>Количество единиц хранения областного фильмофонда</t>
  </si>
  <si>
    <t>Доля проверенных и охваченных ремонтно-профилактическими работами фильмов в общем объеме областного фильмофонда</t>
  </si>
  <si>
    <t>Количество мероприятий (спектаклей), проведенных государственными театрами Калужской области собственными силами</t>
  </si>
  <si>
    <t>Количество посетителей мероприятий (спектаклей) театров Калужской области</t>
  </si>
  <si>
    <t>Количество концертов, проведенных областной филармонией собственными силами</t>
  </si>
  <si>
    <t>Количество посетителей концертов областной филармонии</t>
  </si>
  <si>
    <t>Среднегодовое количество обучающихся в профессиональных образовательных организациях сферы культуры</t>
  </si>
  <si>
    <t>Доля выпускников профессиональных образовательных организаций сферы культуры, трудоустроившихся по полученной специальности и продолжающих обучение по направлениям подготовки</t>
  </si>
  <si>
    <t>Не менее 80 (93,5)</t>
  </si>
  <si>
    <t>Не менее 80</t>
  </si>
  <si>
    <t>Количество слушателей, ежегодно повышающих свою квалификацию по дополнительным профессиональным программам</t>
  </si>
  <si>
    <t>Не менее 370 (374)</t>
  </si>
  <si>
    <t>Не менее 370</t>
  </si>
  <si>
    <t>Доля детей, обучающихся в детских школах искусств, в общей численности учащихся детей</t>
  </si>
  <si>
    <t>Доля отремонтированных и благоустроенных областных учреждений культуры и образования в сфере культуры в общем объеме учреждений культуры и образования в сфере культуры, требующих в 2013 году ремонта и благоустройства</t>
  </si>
  <si>
    <t>% (ед. учреждений)</t>
  </si>
  <si>
    <t>Доля реконструированных и построенных зданий областных учреждений культуры и образования в сфере культуры в общем объеме учреждений культуры и образования в сфере культуры требующих в 2013 году реконструкции и постройки</t>
  </si>
  <si>
    <t>Доля приобретенного оборудования для областных учреждений культуры и образования в сфере культуры в общем объеме потребности на 2013 год</t>
  </si>
  <si>
    <t>24</t>
  </si>
  <si>
    <t>Доля образовательных организаций сферы культуры, в т.ч. детских школ искусств, оснащенных современным материально-техническим оборудованием (с учетом музыкальных инструментов), в общем количестве образовательных организаций сферы культуры</t>
  </si>
  <si>
    <t>Количество мероприятий, проведенных на территории Калужской области, в сфере библиотечного и музейного дела, культурно-досуговой деятельности, традиционной народной культуры, кинематографии, театрально-концертной деятельности, образования в сфере культуры, по поддержке молодых дарований и в иных сферах культурной деятельности</t>
  </si>
  <si>
    <t>Количество мероприятий по популяризации творчества калужских авторов, культурных и исторических событий, связанных с Калужской областью</t>
  </si>
  <si>
    <t>Количество межрегиональных, всероссийских и международных творческих проектов и мероприятий за пределами Калужской области с участием деятелей культуры, творческих коллективов и солистов Калужской области</t>
  </si>
  <si>
    <t>Количество получателей грантов и стипендий в сфере культуры Калужской области</t>
  </si>
  <si>
    <t>Количество получателей премий в сфере культуры Калужской области за достижения в культуре и искусстве, в области литературы, изобразительного, театрального и других видов искусства</t>
  </si>
  <si>
    <t>Доля объектов культурного наследия, зарегистрированных в Реестре от общего количества объектов культурного наследия, расположенных на территории Калужской области</t>
  </si>
  <si>
    <t>Удельный вес воинских захоронений, мемориальных сооружений и объектов, увековечивающих память погибших при защите Отечества, находящихся на территории Калужской области, на которых проведены мероприятия по благоустройству, ремонту и восстановлению (реконструкции), к общему количеству воинских захоронений, мемориальных сооружений и объектов, увековечивающих память погибших при защите Отечества, находящихся на территории Калужской области</t>
  </si>
  <si>
    <t>Доля объектов культурного наследия регионального значения и выявленных объектов культурного наследия, в отношении которых утвержден предмет охраны, от общего количества объектов культурного наследия регионального значения и выявленных объектов культурного наследия</t>
  </si>
  <si>
    <t>Количество обращений</t>
  </si>
  <si>
    <t>тыс.</t>
  </si>
  <si>
    <t>Количество единиц хранения архивных документов в государственных архивах Калужской области (нарастающим итогом)</t>
  </si>
  <si>
    <t>Доля военно-мемориальных объектов, увековечивающих память погибших при защите Отечества в период Великой Отечественной войны, находящихся на территории Калужской области, благоустроенных в связи с празднованием 70-летия Великой Победы, от общего числа военно-мемориальных объектов, увековечивающих память погибших при защите Отечества в период Великой Отечественной войны, находящихся на территории Калужской области</t>
  </si>
  <si>
    <t>Доля ветеранов и участников Великой Отечественной войны и членов их семей, получивших социальную помощь, в общей численности ветеранов и участников Великой Отечественной войны и членов их семей, обратившихся за оказанием социальной помощи</t>
  </si>
  <si>
    <t>Подпрограмма  5. "70-летию Великой Победы - достойную встречу"</t>
  </si>
  <si>
    <t>Подпрограмма 4. "Обеспечение формирования и содержания архивных фондов в Калужской области"</t>
  </si>
  <si>
    <t>Государственная программа Калужской области "Развитие культуры в Калужской области"</t>
  </si>
  <si>
    <t xml:space="preserve">Подпрограмма 1. "Развитие учреждений культуры и образования в сфере культуры" </t>
  </si>
  <si>
    <t>Подпрограмма 2. "Организация и проведение мероприятий в сфере культуры, искусства и кинематографии"</t>
  </si>
  <si>
    <t>Подпрограмма 3. "Обеспечение государственной охраны, сохранения, использования и популяризации объектов культурного наследия, усадебных комплексов и военно-мемориальных объектов"</t>
  </si>
  <si>
    <t>Государственная программа Калужской области "Развитие сельского хозяйства и регулирования рынков сельскохозяйственной продукции, сырья и продовольствия"</t>
  </si>
  <si>
    <t>Объем производства валовой сельскохозяйственной продукции в фактически действующих ценах</t>
  </si>
  <si>
    <t>млн. руб.</t>
  </si>
  <si>
    <t>Индекс производства продукции сельского хозяйства в хозяйствах всех категорий</t>
  </si>
  <si>
    <t xml:space="preserve">Индекс производства продукции животноводства </t>
  </si>
  <si>
    <t>Индекс производства продукции растениеводства</t>
  </si>
  <si>
    <t>Среднемесячная заработная плата работников сельского хозяйства, охоты и предоставления услуг в этих областях</t>
  </si>
  <si>
    <t>руб.</t>
  </si>
  <si>
    <t>Выручка от реализации сельскохозяйственной продукции в сельскохозяйственных организациях</t>
  </si>
  <si>
    <t>Объем инвестиций, привлеченных в сельскохозяйственное производство, всего</t>
  </si>
  <si>
    <t>в т.ч. инвестиционных субсидируемых кредитов нарастающим итогом</t>
  </si>
  <si>
    <t>Объем субсидируемых кредитов (займов), привлеченных на развитие малых форм хозяйствования в АПК</t>
  </si>
  <si>
    <t>Обеспеченность сельскохозяйственных организаций кадрами массовых профессий</t>
  </si>
  <si>
    <t>% от потребности</t>
  </si>
  <si>
    <t>Вовлечение в сельскохозяйственный оборот неиспользуемых земель</t>
  </si>
  <si>
    <t>тыс. га</t>
  </si>
  <si>
    <t>Количество построенных или реконструированных семейных животноводческих ферм</t>
  </si>
  <si>
    <t>Количество крестьянских (фермерских) хозяйств начинающих фермеров, получивших грантовую поддержку</t>
  </si>
  <si>
    <t>Процент выполнения услуг по экспертизе племенной продукции</t>
  </si>
  <si>
    <t>Количество рейдов по охране охотничьих ресурсов к плану государственного задания</t>
  </si>
  <si>
    <t>Выполнение плана приема согласно контрольным цифрам приема на профессиональное обучение</t>
  </si>
  <si>
    <t>Количество оказанных консультаций по реализации инвестиционных проектов</t>
  </si>
  <si>
    <t>Доля потребителей, удовлетворенных качеством  оказания государственных услуг</t>
  </si>
  <si>
    <t>Количество сельскохозяйственных кооперативов, реализовавших проекты развития своей материально-технической базы</t>
  </si>
  <si>
    <t>Прирост выручки от реализации продукции (работ и услуг) сельскохозяйственных потребительских кооперативов (кроме кредитных)</t>
  </si>
  <si>
    <t>Прирост суммы займов, выданных сельскохозяйственными потребительскми кредитными кооперативами</t>
  </si>
  <si>
    <t xml:space="preserve">% </t>
  </si>
  <si>
    <t>Объем закупок сельскохозяйственной продукции и сырья</t>
  </si>
  <si>
    <t>Снижение производства продукции в хозяйствах населения</t>
  </si>
  <si>
    <t>Ввод (приобретение) жилья для граждан, проживающих в сельской местности, в том числе для молодых семей и молодых специалистов</t>
  </si>
  <si>
    <t>Ввод в действие общеобразовательных учреждений</t>
  </si>
  <si>
    <t>уч. мест</t>
  </si>
  <si>
    <t>Ввод в действие плоскостных спортивных сооружений</t>
  </si>
  <si>
    <t>Ввод в действие распределительных газовых сетей</t>
  </si>
  <si>
    <t>Ввод в действие локальных водопроводов</t>
  </si>
  <si>
    <t>Объем производства индустриальной аквакультуры (товарного рыбоводства)</t>
  </si>
  <si>
    <t>тонн</t>
  </si>
  <si>
    <t xml:space="preserve">Подпрограмма 1. "Развитие сельского хозяйства и рынков сельскохозяйственной продукции в Калужской области" </t>
  </si>
  <si>
    <t>Подпрограмма  2."Повышение качества и доступности оказания государственных услуг и исполнения государственных функций"</t>
  </si>
  <si>
    <t xml:space="preserve">Подпрограмма  3. "Развитие сельскохозяйственной кооперации в Калужской области" </t>
  </si>
  <si>
    <t>Подпрограмма 4."Устойчивое развитие сельских территорий Калужской области"</t>
  </si>
  <si>
    <t>Подпрограмма 1. "Управление земельно-имущественными ресурсами Калужской области"</t>
  </si>
  <si>
    <t>Подпрограмма 2. "Территориальное планирование Калужской области"</t>
  </si>
  <si>
    <t xml:space="preserve">Государственная программа Калужской области "Развитие здравоохранения в Калужской области" </t>
  </si>
  <si>
    <t xml:space="preserve">Ожидаемая продолжительность жизни при рождении </t>
  </si>
  <si>
    <t>Смертность от всех причин</t>
  </si>
  <si>
    <t>на 1 тыс. населения</t>
  </si>
  <si>
    <t xml:space="preserve">Младенческая смертность </t>
  </si>
  <si>
    <t>случаев на 1 тыс. родившихся живыми</t>
  </si>
  <si>
    <t xml:space="preserve">Смертность от болезней системы кровообращения </t>
  </si>
  <si>
    <t>на 100 тыс. населения</t>
  </si>
  <si>
    <t xml:space="preserve">Смертность от дорожно-транспортных происшествий </t>
  </si>
  <si>
    <t>Высокая смертность на месте  ДТП 87,9 %. Увеличилось количество аварий на 4,3% и количество пострадавших на 26,1%.</t>
  </si>
  <si>
    <t>Смертность от новообразований (в том числе злокачественных)</t>
  </si>
  <si>
    <t>Смертность от туберкулеза</t>
  </si>
  <si>
    <t xml:space="preserve">Потребление алкогольной продукции (в перерасчете на абсолютный алкоголь) </t>
  </si>
  <si>
    <t>литров на душу населения</t>
  </si>
  <si>
    <t xml:space="preserve">Распространенность потребления табака среди взрослого населения </t>
  </si>
  <si>
    <t>процент</t>
  </si>
  <si>
    <t xml:space="preserve">Зарегистрировано больных с диагнозом, установленным впервые в жизни, активный туберкулез </t>
  </si>
  <si>
    <t xml:space="preserve">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Калужской области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</si>
  <si>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Калужской области</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</si>
  <si>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Калужской области </t>
  </si>
  <si>
    <t>Охват профилактическими медицинскими осмотрами детей</t>
  </si>
  <si>
    <t xml:space="preserve">Охват диспансеризацией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t>
  </si>
  <si>
    <t>Охват диспансеризацией взрослого населения</t>
  </si>
  <si>
    <t>Потребление овощей и бахчевых культур в среднем на потребителя в год (за исключением картофеля)</t>
  </si>
  <si>
    <t>кг</t>
  </si>
  <si>
    <t>Потребление фруктов и ягод в среднем на потребителя в год</t>
  </si>
  <si>
    <t xml:space="preserve">Доля больных с выявленными злокачественными новообразованиями на I - II ст. </t>
  </si>
  <si>
    <t>Поясните причины</t>
  </si>
  <si>
    <t xml:space="preserve">Охват населения профилактическими осмотрами на туберкулез </t>
  </si>
  <si>
    <t>Неконтролируемая миграция населения и трудности учета прошедших осмотры на туберкулёз не по месту регистрации.</t>
  </si>
  <si>
    <t>Заболеваемость дифтерией (на 100 тыс. населения)</t>
  </si>
  <si>
    <t>Человек</t>
  </si>
  <si>
    <t xml:space="preserve">Заболеваемость корью (на 1 млн. населения) </t>
  </si>
  <si>
    <t xml:space="preserve">Заболеваемость краснухой (на 100 тыс. населения) </t>
  </si>
  <si>
    <t xml:space="preserve">Заболеваемость эпидемическим паротитом (на 100 тыс. населения) </t>
  </si>
  <si>
    <t>человек</t>
  </si>
  <si>
    <t xml:space="preserve">Заболеваемость острым вирусным гепатитом B (на 100 тыс. населения) </t>
  </si>
  <si>
    <t xml:space="preserve">Охват иммунизацией населения против вирусного гепатита B в декретированные сроки </t>
  </si>
  <si>
    <t xml:space="preserve">Охват иммунизацией населения против дифтерии, коклюша и столбняка в декретированные сроки </t>
  </si>
  <si>
    <t xml:space="preserve">Охват иммунизацией населения против кори в декретированные сроки </t>
  </si>
  <si>
    <t xml:space="preserve">Охват иммунизацией населения против краснухи в декретированные сроки </t>
  </si>
  <si>
    <t xml:space="preserve">Охват иммунизацией населения против эпидемического паротита в декретированные сроки </t>
  </si>
  <si>
    <t xml:space="preserve">Доля ВИЧ-инфицированных лиц, состоящих на диспансерном учете, от числа выявленных </t>
  </si>
  <si>
    <t xml:space="preserve">Доля больных алкоголизмом, повторно госпитализированных в течение года </t>
  </si>
  <si>
    <t xml:space="preserve">Доля больных наркоманией, повторно госпитализированных в течение года </t>
  </si>
  <si>
    <t xml:space="preserve">Смертность от самоубийств (на 100 тыс. населения) </t>
  </si>
  <si>
    <t>РФ  -18,2  ЦФО -12,7</t>
  </si>
  <si>
    <t>Удельный расход электрической энергии на снабжение государственных учреждений здравоохранения Калужской области</t>
  </si>
  <si>
    <t>тыс. кВт.ч/кв. м</t>
  </si>
  <si>
    <t xml:space="preserve">Доля абациллированных больных туберкулезом от числа больных туберкулезом с бактериовыделением </t>
  </si>
  <si>
    <t xml:space="preserve">Доля ВИЧ-инфицированных лиц, получающих антиретровирусную терапию, от числа состоящих на диспансерном учете </t>
  </si>
  <si>
    <t xml:space="preserve">Число больных, наркоманией, находящихся в ремиссии от 1 года до 2 лет (на 100 больных наркоманией среднегодового контингента) </t>
  </si>
  <si>
    <t xml:space="preserve">Число больных, наркоманией, находящихся в ремиссии более 2 лет (на 100 больных наркоманией среднегодового контингента) </t>
  </si>
  <si>
    <t xml:space="preserve">Число больных алкоголизмом, находящихся в ремиссии от 1 года до 2 лет (на 100 больных алкоголизмом среднегодового контингента) </t>
  </si>
  <si>
    <t xml:space="preserve">Число больных алкоголизмом, находящихся в ремиссии более 2 лет (на 100 больных алкоголизмом среднегодового контингента) </t>
  </si>
  <si>
    <t>Доля больных психическими расстройствами, повторно госпитализированных в течение года</t>
  </si>
  <si>
    <t xml:space="preserve">Удельный вес больных злокачественными новообразованиями, состоящих на учете с момента установления диагноза 5 лет и более </t>
  </si>
  <si>
    <t xml:space="preserve">Одногодичная летальность больных со злокачественными новообразованиями </t>
  </si>
  <si>
    <t xml:space="preserve">Доля выездов бригад скорой медицинской помощи со временем доезда до больного менее 20 минут </t>
  </si>
  <si>
    <t xml:space="preserve">Больничная летальность пострадавших в результате дорожно-транспортных происшествий </t>
  </si>
  <si>
    <t>Количество больных, которым оказана высокотехнологичная медицинская помощь</t>
  </si>
  <si>
    <t xml:space="preserve">Доля заготовки плазмы крови методом аппаратного плазмафереза от общей заготовки плазмы </t>
  </si>
  <si>
    <t>не менее 30</t>
  </si>
  <si>
    <t>в 2014г. ГБУЗ КО КОСПК в ходе реализации мероприятий по программе развития службы крови было приобретено 10 аппартов плазмафереза, что позволило значительно увеличить процент заготовки плазмы аппаратным методом</t>
  </si>
  <si>
    <t xml:space="preserve">Доля заготовки концентрата тромбоцитов методом аппаратного плазмафереза от общей заготовки тромбоцитов </t>
  </si>
  <si>
    <t>не менее 70</t>
  </si>
  <si>
    <t>в 2014г.были закуплены  системы для автоматического тромбоцитафереза в достаточном количестве</t>
  </si>
  <si>
    <t xml:space="preserve">Обеспечение медицинских организаций области карантинизированной или вирусинактивированной плазмой </t>
  </si>
  <si>
    <t xml:space="preserve">Доля пациентов, охваченных бригадными формами оказания психиатрической помощи, в общем числе наблюдаемых пациентов </t>
  </si>
  <si>
    <t>Доля пациентов, нуждающихся в стационарной психиатрической помощи, в общем числе наблюдаемых пациентов</t>
  </si>
  <si>
    <t xml:space="preserve">Смертность от транспортных травм всех видов (на 100 тыс. населения) </t>
  </si>
  <si>
    <t>РФ  -19,8 ЦФО -20,9</t>
  </si>
  <si>
    <t>Смертность от ишемической болезни сердца (на 100 тыс. населения)</t>
  </si>
  <si>
    <t>Смертность от цереброваскулярных заболеваний (на 100 тыс. населения)</t>
  </si>
  <si>
    <t xml:space="preserve">Количество негосударственных медицинских организаций, оказывающих медицинскую помощь населению Калужской области в рамках Программы государственных гарантий оказания гражданам Российской Федерации, проживающим на территории Калужской области, бесплатной медицинской помощи </t>
  </si>
  <si>
    <t>единицы</t>
  </si>
  <si>
    <t>Доля обследованных беременных женщин в первом триместре беременности по алгоритму комплексной пренатальной (дородовой) диагностики нарушений развития ребенка от числа поставленных на учет в первый триместр беременности</t>
  </si>
  <si>
    <t xml:space="preserve">Охват неонатальным скринингом (доля новорожденных, обследованных на врожденные и наследственные заболевания, от общего числа родившихся живыми) </t>
  </si>
  <si>
    <t xml:space="preserve">Охват аудиологическим скринингом (доля детей первого года жизни, обследованных на аудиологический скрининг, от общего числа детей первого года жизни) </t>
  </si>
  <si>
    <t>Показатель ранней неонатальной смертности &lt;*&gt; (на 1000 родившихся живыми)</t>
  </si>
  <si>
    <t xml:space="preserve">Смертность детей в возрасте 0 - 17 лет (на 100 тыс. населения соответствующего возраста) </t>
  </si>
  <si>
    <t>Доля женщин с преждевременными родами, родоразрешенных в перинатальных центрах (от общего числа женщин с преждевременными родами)</t>
  </si>
  <si>
    <t>убрать показатель</t>
  </si>
  <si>
    <t xml:space="preserve">Выживаемость детей, имевших при рождении низкую и экстремально низкую массу тела, в акушерском стационаре (доля выживших от числа новорожденных, родившихся с низкой и экстремально низкой массой тела в акушерском стационаре) </t>
  </si>
  <si>
    <t xml:space="preserve">Охват пар "мать - дитя" химиопрофилактикой ВИЧ-инфекции в соответствии с действующими стандартами </t>
  </si>
  <si>
    <t xml:space="preserve">Число абортов (на 1000 женщин в возрасте 15 - 49 лет) </t>
  </si>
  <si>
    <t xml:space="preserve">Охват санаторно-курортным лечением пациентов </t>
  </si>
  <si>
    <t>Охват медицинской реабилитацией пациентов от числа нуждающихся после оказания специализированной медицинской помощи</t>
  </si>
  <si>
    <t xml:space="preserve">Охват медицинской реабилитацией детей - инвалидов (от числа нуждающихся) </t>
  </si>
  <si>
    <t>Обеспеченность койками для оказания паллиативной помощи взрослым (на 100 тыс. взрослого населения)</t>
  </si>
  <si>
    <t>коек</t>
  </si>
  <si>
    <t>Обеспеченность койками для оказания паллиативной помощи детям (на 100 тыс. детского населения)</t>
  </si>
  <si>
    <t>Удовлетворение потребности отдельных категорий граждан в необходимых лекарственных препаратах, обеспечение которыми осуществляется за счет средств федерального бюджета</t>
  </si>
  <si>
    <t>Удовлетворение потребности отдельных категорий граждан в необходимых лекарственных препаратах, обеспечение которых осуществляется за счет средств областного бюджета</t>
  </si>
  <si>
    <t>Удовлетворение потребности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в специфических лекарственных препаратах, обеспечение которыми осуществляется за счет средств областного бюджета</t>
  </si>
  <si>
    <t>Число детей, обеспеченных расходными материалами для инсулиновых помп, глюкометрами, тест-полосками к ним</t>
  </si>
  <si>
    <t>Количество пациентов, у которых ведутся электронные медицинские карты</t>
  </si>
  <si>
    <t>процент к общей численности населения</t>
  </si>
  <si>
    <t>Количество медицинских организаций, охваченных системой телемедицинских консультаций</t>
  </si>
  <si>
    <r>
      <t xml:space="preserve">В связи с завершением внедрения Региональной медицинской информационной системы в 2014 году, а также  в связи с оптимизацией расходов, мероприятия </t>
    </r>
    <r>
      <rPr>
        <sz val="10"/>
        <color rgb="FF00B050"/>
        <rFont val="Times New Roman"/>
        <family val="1"/>
        <charset val="204"/>
      </rPr>
      <t>по</t>
    </r>
    <r>
      <rPr>
        <sz val="10"/>
        <rFont val="Times New Roman"/>
        <family val="1"/>
        <charset val="204"/>
      </rPr>
      <t xml:space="preserve"> данному разделу перенесены на  более поздний период</t>
    </r>
  </si>
  <si>
    <t>Оснащенность средствами вычислительной техники медицинских организаций</t>
  </si>
  <si>
    <t>кол-во медработников на 1 ПК</t>
  </si>
  <si>
    <t>Число работников, обученных работе со специализированным медицинским программным обеспечением</t>
  </si>
  <si>
    <t>кол-во работников</t>
  </si>
  <si>
    <t xml:space="preserve">Удовлетворенность населения Калужской области качеством и доступностью медицинской помощи </t>
  </si>
  <si>
    <t>Обеспеченность врачами государственных учреждений здравоохранения Калужской области на 10 тыс. населения</t>
  </si>
  <si>
    <t>Обеспеченность медицинскими работниками со средним медицинским образованием государственных учреждений здравоохранения Калужской области</t>
  </si>
  <si>
    <t>на 10 тыс. населения</t>
  </si>
  <si>
    <t>Последние 5 лет в отрасли отмечался отток средних медработников. В настоящее время ситуация стабилизировалась.</t>
  </si>
  <si>
    <t>Количество среднего медицинского персонала, приходящегося на 1 врача</t>
  </si>
  <si>
    <t>Дефицит врачей в государственных учреждениях здравоохранения, подведомственных министерству здравоохранения Калужской области (с учетом коэффициента совместительства)</t>
  </si>
  <si>
    <t>Дефицит медицинских работников со средним медицинским образованием в государственных учреждениях здравоохранения, подведомственных министерству здравоохранения Калужской области (с учетом коэффициента совместительства)</t>
  </si>
  <si>
    <t>Число медицинских работников, получающих денежную компенсацию за наем (поднаем) жилых помещений</t>
  </si>
  <si>
    <t>Число медицинских работников, получающих социальную выплату для возмещения части процентной ставки по ипотечному жилищному кредиту</t>
  </si>
  <si>
    <t>Число мероприятий профориентационного характера и по повышению престижа профессии, проводимых на территории Калужской области</t>
  </si>
  <si>
    <t>абсолютное число</t>
  </si>
  <si>
    <t>Количество подготовленных специалистов по программам дополнительного медицинского и фармацевтического образования в государственных организациях дополнительного профессионального образования и высшего профессионального образования</t>
  </si>
  <si>
    <t>Количество подготовленных кадров высшей квалификации в интернатуре, ординатуре, аспирантуре по программам подготовки научно-педагогических кадров в государственных организациях дополнительного профессионального образования</t>
  </si>
  <si>
    <t>Количество подготовленных специалистов по программам дополнительного медицинского и фармацевтического образования в государственных профессиональных образовательных организациях, осуществляющих подготовку специалистов среднего звена</t>
  </si>
  <si>
    <t>Количество обучающихся, прошедших подготовку в обучающих симуляционных центрах</t>
  </si>
  <si>
    <t>Доля медицинских и фармацевтических специалистов, обучавшихся в рамках целевой подготовки для нужд Калужской области, трудоустроившихся после завершения обучения в медицинские или фармацевтические организации системы здравоохранения Калужской области</t>
  </si>
  <si>
    <t>процентов</t>
  </si>
  <si>
    <t>Доля аккредитованных специалистов</t>
  </si>
  <si>
    <t>Число лиц, заключивших договор о целевом обучении</t>
  </si>
  <si>
    <t>по программам высшего профессионального образования</t>
  </si>
  <si>
    <t>по программам среднего профессионального образования</t>
  </si>
  <si>
    <t>Число бюджетных мест в образовательных учреждениях среднего профессионального образования, подведомственных министерству здравоохранения Калужской области</t>
  </si>
  <si>
    <t>Число медицинских работников со средним медицинским образованием, окончивших образовательные учреждения среднего профессионального образования</t>
  </si>
  <si>
    <t>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</si>
  <si>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Подпрограмма 3. "Развитие государственно-частного партнерства"</t>
  </si>
  <si>
    <t>Подпрограмма 4. "Охрана здоровья матери и ребенка"</t>
  </si>
  <si>
    <t>Подпрограмма 5. "Развитие медицинской реабилитации и санаторно-курортного лечения, в том числе детей"</t>
  </si>
  <si>
    <t>Подпрограмма 6. "Оказание паллиативной помощи, в том числе детям"</t>
  </si>
  <si>
    <t>Подпрограмма 7. "Совершенствование системы лекарственного обеспечения, в том числе в амбулаторных условиях"</t>
  </si>
  <si>
    <t>Подпрограмма 8. "Развитие информатизации в здравоохранении"</t>
  </si>
  <si>
    <t>Подпрограмма  9. "Совершенствование системы территориального планирования здравоохранения Калужской области"</t>
  </si>
  <si>
    <t>Подпрограмма  10. "Кадровые ресурсы здравоохранения Калужской области"</t>
  </si>
  <si>
    <t>Высокая смертность на месте  ДТП 87,9%. Увеличилось количество аварий на 4,3% и количество пострадавших на 26,1%.</t>
  </si>
  <si>
    <t xml:space="preserve">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 </t>
  </si>
  <si>
    <t>коэффициент</t>
  </si>
  <si>
    <r>
      <t>Ч</t>
    </r>
    <r>
      <rPr>
        <sz val="10"/>
        <rFont val="Times New Roman"/>
        <family val="1"/>
        <charset val="204"/>
      </rPr>
      <t xml:space="preserve">исленность пострадавших в результате несчастных случаев на производстве со смертельным исходом в расчете на 1000 работающих </t>
    </r>
  </si>
  <si>
    <r>
      <t>Ч</t>
    </r>
    <r>
      <rPr>
        <sz val="10"/>
        <rFont val="Times New Roman"/>
        <family val="1"/>
        <charset val="204"/>
      </rPr>
      <t xml:space="preserve">исленность работников, которым в текущем году впервые установлен диагноз профессионального заболевания, в расчете на  10 тыс. работающих </t>
    </r>
  </si>
  <si>
    <r>
      <t>Ч</t>
    </r>
    <r>
      <rPr>
        <sz val="10"/>
        <rFont val="Times New Roman"/>
        <family val="1"/>
        <charset val="204"/>
      </rPr>
      <t xml:space="preserve">исленность работников, которым в текущем году впервые установлена инвалидность по трудовому увечью, в расчете на  10 тыс. работающих </t>
    </r>
  </si>
  <si>
    <t>2014 г. - предварительные данные Роскомстата</t>
  </si>
  <si>
    <t>Сокращение количества зарегистрированных преступлений</t>
  </si>
  <si>
    <t>Снижение количества преступлений, совершенных лицами, ранее совершавшими преступления</t>
  </si>
  <si>
    <t>Снижение количества преступлений, совершенных несовершеннолетними и с их участием</t>
  </si>
  <si>
    <t>Снижение количества преступлений, совершенных лицами в состоянии алкогольного опьянения</t>
  </si>
  <si>
    <t>14783 - факт за 2012 г.</t>
  </si>
  <si>
    <t>2657  - факт за 2012 г.</t>
  </si>
  <si>
    <t>508 - факт за 2012 г.</t>
  </si>
  <si>
    <t>2394 - факт за 2012 г.</t>
  </si>
  <si>
    <t>Государственная программа Калужской области "Профилактика правонарушений в Калужской области"</t>
  </si>
  <si>
    <t>Объем туристского потока в Калужской области, включая экскурсантов</t>
  </si>
  <si>
    <t>Площадь номерного фонда коллективных средств размещения</t>
  </si>
  <si>
    <t>Количество койко-мест в коллективных средствах размещения</t>
  </si>
  <si>
    <t>Количество объектов аграрного туризма</t>
  </si>
  <si>
    <t>Объем платных услуг, оказанных населению в сфере туриндустрии</t>
  </si>
  <si>
    <t>Количество занятых в сфере туриндустрии</t>
  </si>
  <si>
    <t xml:space="preserve">4,4 по оценке </t>
  </si>
  <si>
    <t>4,935 </t>
  </si>
  <si>
    <t>Государственная программа Калужской области  "Развитие лесного хозяйства в Калужской области"</t>
  </si>
  <si>
    <t>Отношение фактического объема заготовки древесины к установленному допустимому объему изъятия древесины</t>
  </si>
  <si>
    <t>Древесина мягколиственных пород, расчетная лесосека по которым составляет 2503,8 тыс.куб.м. (66 % от общей) не имеет сбыта. Переработку древесины мягколиственных пород в области ведет только ЗАО "Плитспичпром".</t>
  </si>
  <si>
    <t>Объем платежей в бюджетную систему Российской Федерации от использования лесов, расположенных на землях лесного фонда, в расчете на 1 га земель лесного фонда,</t>
  </si>
  <si>
    <t>руб.на га</t>
  </si>
  <si>
    <t>Показатель выполнен.</t>
  </si>
  <si>
    <t>в том числе в областной бюджет</t>
  </si>
  <si>
    <t>Лесистость Калужской области</t>
  </si>
  <si>
    <t>Доля площади ценных лесных насаждений в составе покрытых лесной растительностью земель лесного фонда</t>
  </si>
  <si>
    <t xml:space="preserve">Доля площади лесов, выбывших из состава покрытых лесной растительностью земель лесного фонда в связи с воздействием пожаров, вредных организмов, рубок и других факторов в общей площади покрытых лесной растительностью земель лесного фонда </t>
  </si>
  <si>
    <t>В связи с продолжающейся работой по ликвидации очагов короеда-типографа и бактериальной водянки, в 2014 году на основе лесопатологических обследований были проведены сплошные санитарные рубки на площади 2445 га (57 % сплошных рубок за 2014 год).</t>
  </si>
  <si>
    <t>Доля площадей земель лесного фонда, переданных в аренду, в общей площади земель лесного фонда</t>
  </si>
  <si>
    <t>Отношение количества случаев с установленными нарушителями лесного законодательства к общему количеству зарегистрированных случаев нарушения лесного законодательства</t>
  </si>
  <si>
    <t>Отношение суммы возмещенного ущерба от нарушений лесного законодательства к сумме нанесенного ущерба от нарушений лесного законодательства</t>
  </si>
  <si>
    <t>Отношения площади искусственного лесовосстановления к площади выбытия лесов в результате сплошных рубок</t>
  </si>
  <si>
    <t>В 2014 году в соответствии с проведенными лесопатологическими обследованиями были проведены сплошные санитарные рубки на площади 2445 га (в 2013 году - 2498 га). При  этом площадь искусственного лесовосстановления в 2014 году составила 1977 га (в 2013 году - 1607 га).</t>
  </si>
  <si>
    <t>Доля лесных пожаров, возникших по вине граждан, в общем количестве лесных пожаров</t>
  </si>
  <si>
    <t>Доля лесных пожаров, ликвидированных в течение первых суток со дня обнаружения (по количеству случаев), в общем количестве лесных пожаров</t>
  </si>
  <si>
    <t>Доля крупных лесных пожаров в общем количестве лесных пожаров</t>
  </si>
  <si>
    <t>Отношение площади проведенных санитарно-оздоровительных мероприятий к площади погибших и поврежденных лесов</t>
  </si>
  <si>
    <t>Государственная программа Калужской области "Развитие рынка труда в Калужской области"</t>
  </si>
  <si>
    <t>Уровень общей безработицы</t>
  </si>
  <si>
    <t>Уровень регистрируемой безработицы</t>
  </si>
  <si>
    <t>Коэффициент напряженности на рынке труда</t>
  </si>
  <si>
    <t>Количество муниципальных районов с уровнем регистрируемой безработицы, в 2 раза превышающим среднеобластное значение</t>
  </si>
  <si>
    <t>Доля трудоустроенных граждан в численности граждан, обратившихся в целях поиска подходящей работы</t>
  </si>
  <si>
    <t>Доля трудоустроенных граждан, относящихся к категории инвалидов, в общей численности граждан, относящихся к категории инвалидов, обратившихся в целях поиска подходящей работы</t>
  </si>
  <si>
    <t>Численность незанятых инвалидов, в том числе инвалидов, использующих кресла-коляски, трудоустроенных на оборудованные (оснащенные) для них рабочие места</t>
  </si>
  <si>
    <t>Доля граждан, признанных безработными, в численности граждан, завершивших профессиональное обучение или дополнительное образование по направлению органов службы занятости</t>
  </si>
  <si>
    <t>Доля обоснованных жалоб получателей государственных услуг в общем числе поданных жалоб</t>
  </si>
  <si>
    <t>Отношение численности трудоустроенных незанятых инвалидов на оборудованные (оснащенные) для них рабочие места к общей численности инвалидов в трудоспособном возрасте</t>
  </si>
  <si>
    <t>Государственная программа Калужской области "Информационное общество и повышение качества государственных и муниципальных услуг в Калужской области"</t>
  </si>
  <si>
    <t>Доля граждан, использующих механизм получения государственных и муниципальных услуг в электронной форме</t>
  </si>
  <si>
    <t>Доля электронного документооборота между органами исполнительной власти Калужской области, органами местного самоуправления в общем объеме межведомственного документооборота</t>
  </si>
  <si>
    <t>Общее количество документов 230 011. Документов в электронной форме 181091.</t>
  </si>
  <si>
    <t>Показатель, установленный в ГП РФ "Информационное общество (2010-2020)" составляет 70 %</t>
  </si>
  <si>
    <t>Уровень удовлетворенности граждан Калужской области качеством предоставления государственных и муниципальных услуг</t>
  </si>
  <si>
    <t>Доля граждан Калужской области,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</si>
  <si>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По данным АИС мониторинга развития сети МФЦ, Минэкономразвития России</t>
  </si>
  <si>
    <t>Среднее время ожидания в очереди при обращении заявителя в орган исполнительной власти Калужской области (орган местного самоуправления) для получения государственных (муниципальных) услуг</t>
  </si>
  <si>
    <t>минут</t>
  </si>
  <si>
    <t>Подпрограмма 1 "Развитие информационного общества и формирование электронного правительства в Калужской области"</t>
  </si>
  <si>
    <t xml:space="preserve">Доля региональных государственных услуг, по которым обеспечена возможность получения результатов предоставления государственных услуг и исполнения государственных функций в электронном виде на региональном портале государственных услуг, в общем количестве региональных государственных услуг
</t>
  </si>
  <si>
    <t>всего услуг 120, переведено в электронный вид 59</t>
  </si>
  <si>
    <t>Численность населения Калужской области, имеющего возможность использования механизма получения государственных услуг в электронном виде</t>
  </si>
  <si>
    <t>по данным регионального портала государственных услуг</t>
  </si>
  <si>
    <t>Доля органов власти, имеющих доступ в сеть Интернет со скоростью не менее 2 Мбит/с, в общем числе органов власти Калужской области и органов местного самоуправления</t>
  </si>
  <si>
    <t>по сотоянию на 31.12.2014 года благодаря реализации проекта "1542" возможность доступа в интернет со скоростью не менее 2 Мбит/с имеют 218 ОГВ и ОМСУ области из общего количества 332 ОГВ и ОМСУ</t>
  </si>
  <si>
    <t>Показатель, установленный в ГП РФ "Информационное общество (2010-2020)" составляет 27 %</t>
  </si>
  <si>
    <t>Доля органов исполнительной власти Калужской области, использующих средства электронной подписи</t>
  </si>
  <si>
    <t>Подпрограмма 2 "Повышение эффективности использования информационно-коммуникационных технологий, а также результатов космической деятельности на территории Калужской области"</t>
  </si>
  <si>
    <t>Количество запросов специалистов органов исполнительной власти/органов местного самоуправления, выполненных с использованием результатов космической деятельности (бумажный носитель/электронный носитель/онлайн)</t>
  </si>
  <si>
    <t>Большое количество заявок обеспечено за счет создания электронного банка данных, включающего в себя огромное количество данных дистанционного зондирования Земли, векторной и атрибутивной информации по различных отраслям народного хозяйства на территорию Калужской области</t>
  </si>
  <si>
    <t>Доля автотранспортных средств, зарегистрированных на территории Калужской области: 
- принадлежащих ОИВ/ОМСУ Калужской области,
- осуществляющих пассажирские перевозки,
- осуществляющих оказание скорой и неотложной медицинской помощи,
- осуществляющих перевозки опасных грузов, включенных в региональную навигационно-информационную систему</t>
  </si>
  <si>
    <t>Недовыполнение показателя связано с невыполнением ОИВ и ОМСУ Калужской области планов по оснащению транспортных средств в рамках выполнения Постановления Губернатора Калужской области №380 от 02.12.2010г.</t>
  </si>
  <si>
    <t>50-100%</t>
  </si>
  <si>
    <t>Подпрограмма 3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</si>
  <si>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Среднее количество обращений представителей бизнес-сообщества в орган исполнительной власти Калужской области (орган местного самоуправления) для получения одной услуги, связанной со сферой предпринимательской деятельности</t>
  </si>
  <si>
    <t>раз</t>
  </si>
  <si>
    <t>В 2013 г. мониторинг не проводился. В 2014 г. - фактическое значение по данным мониторинга</t>
  </si>
  <si>
    <t>Показатель, утвержденный в Плане выполнения мероприятий по достижению показателей, указанных в пункте 1 и в подпункте "е" пункта 2 Указа Президента РФ  от 7 мая 2012 г № 601 составляет 2</t>
  </si>
  <si>
    <t>Среднее количество обращений граждан для получения одной услуги</t>
  </si>
  <si>
    <t>Внутренний мониторинг 2013 года</t>
  </si>
  <si>
    <t>Доля регламентированных государственных услуг</t>
  </si>
  <si>
    <t>Протоколы комиссий по административной реформе</t>
  </si>
  <si>
    <t>Доля регламентированных муниципальных услуг (по каждому муниципальному образованию)</t>
  </si>
  <si>
    <t>Доля регламентированных контрольно-надзорных и разрешительных функций</t>
  </si>
  <si>
    <t>Внутренний мониторинг 2014 года, разработаны все необходимые регламенты, 2 находятся на утверждении</t>
  </si>
  <si>
    <t>Количество МФЦ, в том числе филиалов МФЦ, в Калужской области</t>
  </si>
  <si>
    <t>Прирост запасов и прогнозных ресурсов общераспространенных полезных ископаемых (строительные пески, песчано-гравийные смеси, строительные известняки)</t>
  </si>
  <si>
    <t>млн. м3</t>
  </si>
  <si>
    <t xml:space="preserve">Прирост запасов пресных подземных вод </t>
  </si>
  <si>
    <t>тыс. м3/сут.</t>
  </si>
  <si>
    <t>При обсуждении достигнутых результатов работ в части выявленных и предварительно оцененных запасов подземных вод (1286,0 м3/сут), администрация Ферзиковского района выразила удовлетворение объемами, необходимыми для водоснабжения сельских населенных пунктов Ферзиковского района Калужской области и рекомендовала геологическое задание по данному объекту ЗАО «НИЦ центр «Югранефтегаз» считать выполненным. (протокол НТС от 27.11.2014 г. № 56/2014).</t>
  </si>
  <si>
    <t>Доля населения, проживающего на подверженных негативному воздействию вод территориях, защищенного в результате мероприятий по повышению защищенности от негативного воздействия вод, в общем количестве населения, проживающего на таких территориях</t>
  </si>
  <si>
    <t>Доля гидротехнических сооружений с неудовлетворительным и опасным уровнем безопасности, приведенным в безопасное техническое состояние</t>
  </si>
  <si>
    <t xml:space="preserve">Объем прироста запасов и прогнозных ресурсов строительных песков и песчано-гравийной смеси </t>
  </si>
  <si>
    <t>Объем прироста запасов и прогнозных ресурсов строительных известняков</t>
  </si>
  <si>
    <t>Подведение итогов геологоразведочных работ по объекту "Поисково-оценочные работы на строительные известняки в Кировском районе Калужской области" за счет областного бюджета запланировано на февраль 2015 года</t>
  </si>
  <si>
    <t>Объем прироста запасов подземных питьевых вод</t>
  </si>
  <si>
    <t>Увеличение удельного веса районов Калужской области, на территории которых проведен ликвидационный тампонаж  скважин, обеспечивший недопущение истощения и загрязнения водоносных горизонтов, являющихся источ-никами централизованного водоснабжения</t>
  </si>
  <si>
    <t xml:space="preserve">Протяженность новых и реконструированных
сооружений инженерной защиты и берегоукрепления
</t>
  </si>
  <si>
    <t xml:space="preserve">Количество гидротехнических сооружений с
неудовлетворительным и опасным уровнем 
безопасности, приведенных в безопасное техническое состояние
</t>
  </si>
  <si>
    <t>Уровень аварийности гидротехнических сооружений (отношение количества аварий к количеству гидротехнических сооружений)</t>
  </si>
  <si>
    <t>не более 1,4</t>
  </si>
  <si>
    <t>Доля протяженности участков русел рек, на которых осуществлены работы по оптимизации их пропускной способности, к общей протяженности участков русел рек, нуждающихся в увеличении пропускной способности</t>
  </si>
  <si>
    <t>Доля установленных (нанесенных на землеустроительные карты) водоохранных зон водных объектов в протяженности береговой линии, требующей установления водоохранных зон (участков водных объектов, испытывающих антропогенное воздействие)</t>
  </si>
  <si>
    <t>Государственная программа Калужской области "Доступная среда в Калужской области"</t>
  </si>
  <si>
    <t>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в Калужской области</t>
  </si>
  <si>
    <t>Доля приоритетных объектов и услуг в приоритетных сферах жизнедеятельности инвалидов,  нанесенных на карту доступности Калужской области по результатам их паспортизации, среди всех приоритетных объектов и услуг</t>
  </si>
  <si>
    <t>Превышение показателя связано с внеплановым увеличением количества объектов, нанесенных на карту доступности</t>
  </si>
  <si>
    <t>Превышение показателя связано с внеплановым увеличением количества дооборудованных объектов в части формирования безбарьерной среды для инвалидов и других МГН</t>
  </si>
  <si>
    <t>Превышение показателя связано с внеплановым увеличением количества паспортизированных объектов социальной инфраструктуры</t>
  </si>
  <si>
    <t>Превышение показателя обусловлено фактически сложившимися сведениями, полученными от органов местного самоуправления Калужской области</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</si>
  <si>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</si>
  <si>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 xml:space="preserve">Доля учреждений профессионального образования, в которых сформирована универсальная безбарьерная среда, позволяющая обеспечить совместное обучение инвалидов и лиц, не имеющих нарушений развития, в общем количестве учреждений профессионального образования  </t>
  </si>
  <si>
    <t>Доля лиц с ограниченными возможностями здоровья и инвалидов от 6 до 18 лет, систематически занимающихся физической культурой и спортом, в общей численности этой категории населения в Калужской области</t>
  </si>
  <si>
    <t xml:space="preserve">Значительное превышение показателя связано с охватом лиц указанных категорий в возрасте от 0 до 18 лет, занимающихся физической культурой и спортом, по данным ФФСН № 3-АФК "Сведения об адаптивной физической культуре"     </t>
  </si>
  <si>
    <t>Доля инвалидов, детей-инвалидов, получивших медицинскую и социальную реабилитацию, в общей численности инвалидов, обратившихся за их получением в Калужской области</t>
  </si>
  <si>
    <t>10.</t>
  </si>
  <si>
    <t>Превышение показателя обусловлено фактически сложившимися сведениями, полученными из отчетной информации учреждений социального обслуживания</t>
  </si>
  <si>
    <t>11.</t>
  </si>
  <si>
    <t>Доля инвалидов, признанных в установленном порядке безработными, организовавших предпринимательскую деятельность, в общей численности инвалидов, признанных в установленном порядке безработными в Калужской области</t>
  </si>
  <si>
    <t xml:space="preserve">Превышение показателя связано со снижением численности зарегистрированных в качестве безработных инвалидов в отчетном периоде по данным ФФСН № 2-Т "Сведения о предоставлении государственных услуг в области содействия занятости населения"  </t>
  </si>
  <si>
    <t>12.</t>
  </si>
  <si>
    <t>Доля специалистов, прошедших обучение и повышение квалификации по вопросам реабилитации и социальной интеграции инвалидов, среди всех специалистов, занятых в этой сфере в Калужской области</t>
  </si>
  <si>
    <t>Превышение показателя связано с охватом специалистов сферы культуры, прошедших соответствующее обучение и повышение квалификации среди всех специалистов данной сферы по сведениям министерства культуры и туризма Калужской области</t>
  </si>
  <si>
    <t>13.</t>
  </si>
  <si>
    <t xml:space="preserve"> Доля инвалидов, положительно оценивающих отношение населения к проблемам инвалидов, в общей численности опрошенных инвалидов в Калужской области</t>
  </si>
  <si>
    <t>По Российской Федерации  - 70,93; по ЦФО -72,1</t>
  </si>
  <si>
    <t>За 2014 г. предварительные данные Росстата.</t>
  </si>
  <si>
    <t>млн. куб. м</t>
  </si>
  <si>
    <t>тыс. куб./сут.</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</si>
  <si>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в Калужской области</t>
  </si>
  <si>
    <t>Доля объектов социальной инфраструктуры, на которые сформированы паспорта доступности,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t>
  </si>
  <si>
    <t xml:space="preserve"> 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 в Калужской области</t>
  </si>
  <si>
    <t xml:space="preserve"> Доля инвалидов и другихмаломобильных групп населения, воспользовавшихся услугами службы "Социальное такси", в общей численности людей данной категории, обратившихся за получением этих услуг в Калужской области</t>
  </si>
  <si>
    <t>Подпрограмма  1. "Воспроизводство минерально-сырьевой базы, геологическое изучение недр в Калужской области"</t>
  </si>
  <si>
    <t>Подпрограмма 2. Развитие водохозяйственного комплекса Калужской области"</t>
  </si>
  <si>
    <t>Подпрограмма 3. "Использование водных ресурсов Калужской области"</t>
  </si>
  <si>
    <t>Подпрограмма  1. "Обеспечение использования лесов"</t>
  </si>
  <si>
    <t>Доля объема заготовки древесины выборочными рубками в общем объеме заготовки древесины</t>
  </si>
  <si>
    <t>Подпрограмма 2. "Воспроизводство лесов"</t>
  </si>
  <si>
    <t>Подпрограмма 3.  "Охрана и защита лесов"</t>
  </si>
  <si>
    <t>Государственная программа Калужской области "Развитие туризма в Калужской области"</t>
  </si>
  <si>
    <t>Среднее время прибытия  экстренных оперативных служб по вызовам (сообщениям о происшествиях) от населения к месту происшествия</t>
  </si>
  <si>
    <t>Оснащение  дежурно-диспетчерских служб экстренных оперативных служб "01", "02", "03", "04" и единых дежурно-диспетчерских служб муниципальных образований для интеграции в систему-112 Калужской области</t>
  </si>
  <si>
    <t>Уровень охвата должностных лиц, специалистов территориальной подсистемы предупреждения и ликвидации чрезвычайных ситуаций и населения области мероприятиями обучающего характера, от необходимого</t>
  </si>
  <si>
    <t>Уровень обеспеченности населения имуществом гражданской обороны, не менее</t>
  </si>
  <si>
    <t>Коэффициент реагирования пожарно-спасательных подразделений на дорожно-транспортные происшествия</t>
  </si>
  <si>
    <t>По Российской Федерации - 1,75; по ЦФО - 1,514</t>
  </si>
  <si>
    <t xml:space="preserve">2014 год - предварительная оценка Роскомстата. </t>
  </si>
  <si>
    <t>Подпрограмма 8. Совершенствование государственного управления и регулирования в Калужской области</t>
  </si>
  <si>
    <t>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t>
  </si>
  <si>
    <t>Доля использованных и обезвреженных отходов производства и потребления от общего количества образующихся отходов I - IV класса опасности</t>
  </si>
  <si>
    <t xml:space="preserve">В общем объеме образования отходов I - IV класса опасности значительный удельный вес имеют отходы IV класса (около 90%). В 2014 году в объеме образования отходов IV класса опасности наибольший вес имели: 1) отходы металлургического производства, 2) отходы животноводства и птицеводства. Эти виды отходов на 98% используются и обезвреживаются. </t>
  </si>
  <si>
    <t>Выбросы в атмосферный воздух вредных (загрязняющих) веществ, отходящих от стационарных источников</t>
  </si>
  <si>
    <t>Объем образованных отходов I - IV класса опасности</t>
  </si>
  <si>
    <t>В общем объеме образования отходов I - IV класса опасности значительный удельный вес имеют отходы IV класса (около 90%). В 2014 году в объеме образования отходов IV класса опасности наибольший вес имели: 1) отходы металлургического производства, объем образования которых в 2014 году увеличился более, чем в 10 раз (с 14,1 тыс. тонн в  2007 г. до 153,5 тыс. тонн в 2014 году в связи с вводом в эксплуатацию ООО «НЛМК-Калуга» (литейное производство);  2) отходы животноводства и птицеводства  (объем образования по навозу: в 2007 г. – около 0,2 тыс. тонн, в 2014 г. – 77 тыс. тонн увеличился в связи с развитием агропромышленного комплекса)</t>
  </si>
  <si>
    <t>Доля площади субъекта Российской Федерации, занятая особо охраняемыми природными территориями регионального и местного значения</t>
  </si>
  <si>
    <t>Перевыполнение за счет выхода на проектную мощность мусоросортировочной станции в г. Обнинске (по данным администрации муниципального образования)</t>
  </si>
  <si>
    <t>нет показателей</t>
  </si>
  <si>
    <t>отсутствие финансирования</t>
  </si>
  <si>
    <t xml:space="preserve">Степень охвата существующих особо охраняемых природных территорий (памятников природы) комплексным экологическим обследованием (по занимаемой площади)
</t>
  </si>
  <si>
    <t xml:space="preserve">Расширение сети особо охраняемых природных территорий регионального значения
</t>
  </si>
  <si>
    <t xml:space="preserve">Степень охвата территории области комплексным мониторингом окружающей среды
</t>
  </si>
  <si>
    <t xml:space="preserve">Количество населенных пунктов, охваченных наблюдениями за состоянием атмосферного воздуха
</t>
  </si>
  <si>
    <t xml:space="preserve">Доля населения области, принявшего участие в экологических мероприятиях, к общему числу населения области
</t>
  </si>
  <si>
    <t xml:space="preserve">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
</t>
  </si>
  <si>
    <t>Количество проектов муниципальных программ в сфере благоустройства территорий, реализованных муниципальными образованиями - победителями областного конкурса на звание "Самое благоустроенное муниципальное образование Калужской области"</t>
  </si>
  <si>
    <t>шт</t>
  </si>
  <si>
    <t>Количество специализированной мусоровозной техники с крано-манипуляторной установкой для внедрения системы сбора бытовых отходов заглубленными емкостями</t>
  </si>
  <si>
    <t>удельный вес возбужденных дел об административных правонарушениях от числа выявленных правонарушениях</t>
  </si>
  <si>
    <t>удельный вес рассмотренных дел об административных правонарушениях от числа возбужденных дел</t>
  </si>
  <si>
    <t>удельный вес устраненных правонарушений от числа выявленных правонарушений</t>
  </si>
  <si>
    <t>удельный вес по постановлений по делам об административных правонарушениях, оставленных в силе от числа вынесенных</t>
  </si>
  <si>
    <t>Сумма денежных взысканий, поступившая в областной и местные бюджеты, в результате применения мер административного воздействия</t>
  </si>
  <si>
    <t xml:space="preserve">Доля утилизированных (использованных) ТБО в общем объеме образовавшихся ТБО </t>
  </si>
  <si>
    <t xml:space="preserve">Доля рекультивированных площадей муниципальных полигонов (свалок) ТБО по отношению к общей площади карт захоронения муниципальных полигонов (свалок) </t>
  </si>
  <si>
    <t>Подпрограмма 1.  "Развитие системы обращения с отходами производства и потребления в Калужской области"</t>
  </si>
  <si>
    <t xml:space="preserve">Подпрограмма 2. "Регулирование качества окружающей среды,повышение уровня экологического образования населения"
</t>
  </si>
  <si>
    <t>Подпрограмма 3. "Стимулирование муниципальных программ по повышению уровня благоустройства территорий"</t>
  </si>
  <si>
    <t>Количество субъектов малого и среднего предпринимательства в расчете на 1 тыс. человек населения Калужской области</t>
  </si>
  <si>
    <t>Количество вновь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государственной программы</t>
  </si>
  <si>
    <t>Доля среднесписочной численности работников (без внешних совместителей), занятых на микро-, малых и средних предприятиях и у индивидуальных предпринимателей, в общей численности занятого населения</t>
  </si>
  <si>
    <t>Доля инновационных товаров, работ, услуг в общем объеме отгруженных товаров, выполненных работ, услуг</t>
  </si>
  <si>
    <t>Рост совокупной выручки организаций - участников кластеров в сфере фармацевтики, биотехнологий, биомедицины и информационно-телекоммуникационных технологий от продаж продукции</t>
  </si>
  <si>
    <t>Оценка. Информация по данному показателю будет уточнена после получения анкет от получателей поддержки (срок предоставления анкет до 1 марта)</t>
  </si>
  <si>
    <t>Количество субъектов малого и среднего предпринимательства, получивших государственную поддержку</t>
  </si>
  <si>
    <t>Рост объемов налоговых поступлений от субъектов малого и среднего предпринимательства - получателей финансовой поддержки</t>
  </si>
  <si>
    <t>Рост выручки от реализации товаров, продукции, работ и услуг субъектами малого и среднего предпринимательства, осуществляющими инновационную деятельность, - получателями финансовой поддержки</t>
  </si>
  <si>
    <t xml:space="preserve">Количество компаний-резидентов, размещенных в технопарке в сфере высоких технологий в г. Обнинске </t>
  </si>
  <si>
    <t>Рост объемов отгруженной организациями - участниками кластера инновационной продукции (работ, услуг)</t>
  </si>
  <si>
    <t>Государственная программа Калужской области "Развитие предпринимательства и инноваций в Калужской области"</t>
  </si>
  <si>
    <t xml:space="preserve">Подпрограмма  1. "Развитие малого и среднего, в том числе инновационного, предпринимательства в Калужской области" </t>
  </si>
  <si>
    <t xml:space="preserve">Подпрограмма 2. "Создание и развитие технопарков в сфере высоких технологий в Калужской области" </t>
  </si>
  <si>
    <t>Подпрограмма 3. «Создание и развитие инновационных территориальных кластеров в сфере фармацевтики, биотехнологий, биомедицины и информационно-телекоммуникационных технологий»</t>
  </si>
  <si>
    <t>Подпрограмма 4. "Обеспечение реализации полномочий в сфере административно-технического контроля"</t>
  </si>
  <si>
    <t>Численность участников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 прибывших в Калужскую область и зарегистрированных в Управлении Федеральной миграционной службы по Калужской области, 
в т.ч.:</t>
  </si>
  <si>
    <t>Мониторинг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в разрезе субъектов Российской Федерации не публикуется в СМИ и не размещается в сети Интернет координатором Государственной программы (ФМС России) .</t>
  </si>
  <si>
    <t>по проекту переселения "Территория вселения - Калужская область"</t>
  </si>
  <si>
    <t>по проекту переселения "Сельское хозяйство"</t>
  </si>
  <si>
    <t>по проекту переселения "Образование"</t>
  </si>
  <si>
    <t>по проекту переселения "Объекты туриндустрии"</t>
  </si>
  <si>
    <t>Доля расходов областного бюджета на реализацию предусмотренных Программой мероприятий, связанных с предоставлением дополнительных гарантий и мер социальной поддержки переселившимся соотечественникам, в общем размере расходов областного бюджета на реализацию предусмотренных Программой мероприятий</t>
  </si>
  <si>
    <t xml:space="preserve">Государственная программа Калужской области «Оказание содействия добровольному переселению в Калужскую область соотечественников, проживающих за рубежом» </t>
  </si>
  <si>
    <t>По Российской Федерации  - 5,2 %; по ЦФО - 3,1 %</t>
  </si>
  <si>
    <t>По Российской Федерации каждое второе (53,7%) расследованное преступление совершено лицами, ранее совершавшими преступления,  почти каждое третье (29,9%) – в состоянии алкогольного опьянения, каждое двадцатое (5,0%) – несовершеннолетними или при их соучастии.</t>
  </si>
  <si>
    <t>Государственная программа Калужской области "Воспроизводство и использование природных ресурсов в Калужской области"</t>
  </si>
  <si>
    <t xml:space="preserve">Государственная программа Калужской области "Охрана окружающей среды в Калужской области" </t>
  </si>
  <si>
    <t>Государственная программа Калужской области "Молодежь Калужской области"</t>
  </si>
  <si>
    <t>Удельный вес численности молодежи, участвующей в деятельности молодежных и детских общественных объединений</t>
  </si>
  <si>
    <t>Доля молодежи, принимающей участие в проектах по поддержке талантливой молодежи</t>
  </si>
  <si>
    <t>Доля молодежи, положительно оценивающей состояние межнациональных отношений</t>
  </si>
  <si>
    <t>_</t>
  </si>
  <si>
    <t>Уровень толерантного отношения к представителям другой национальности в молодежной среде</t>
  </si>
  <si>
    <t>Удельный вес молодежи, охваченной мероприятиями, направленными на поддержку молодежи, оказавшейся в трудной жизненной ситуации</t>
  </si>
  <si>
    <t>Удельный вес молодежи, вовлеченной в добровольческую деятельность</t>
  </si>
  <si>
    <t>Охват молодежи мероприятиями, направленными на гражданско-патриотическое воспитание молодежи</t>
  </si>
  <si>
    <t>Доля молодежи, участвующей в деятельности учреждений по работе с молодежью</t>
  </si>
  <si>
    <t>Количество молодежных проектов, направленных на развитие Калужской области, получивших организационную, финансовую или иную поддержку</t>
  </si>
  <si>
    <t>Отношение среднего балла ЕГЭ (в расчете на 1 обязательный предмет) в 10 процентах школ с лучшими результатами ЕГЭ к среднему баллу ЕГЭ (в расчете на 1 обязательный предмет) в 10 процентах школ с худшими результатами ЕГЭ</t>
  </si>
  <si>
    <t xml:space="preserve"> Доступность дошкольного образования (отношение численности детей 3 - 7 лет, которым предоставлена возможность получать услуги дошкольного образования, к численности детей 3 - 7 лет)</t>
  </si>
  <si>
    <t xml:space="preserve">Удельный вес численности населения в возрасте 5 - 18 лет, охваченного образованием, в общей численности населения в возрасте 5 - 18 лет
</t>
  </si>
  <si>
    <t xml:space="preserve">Удовлетворенность населения качеством предоставляемых образовательных услуг
</t>
  </si>
  <si>
    <t>Выпускники призываются в ряды вооруженных сил, продолжают обучение, уходят в декрет</t>
  </si>
  <si>
    <t xml:space="preserve">Удельный вес численности обучающихся государственных (муниципальных) общеобразовательных организаций, которым предоставлена возможность обучаться в соответствии с основными современными требованиями, в общей численности обучающихся
</t>
  </si>
  <si>
    <t>Подпрограмма 1 "Развитие дошкольного образования</t>
  </si>
  <si>
    <t>Уровень удовлетворенности родителей качеством дошкольных образовательных услуг</t>
  </si>
  <si>
    <t>Подпрограмма 2 "Развитие общего образования"</t>
  </si>
  <si>
    <t>Доля общеобразовательных организаций, внедряющих инновационные образовательные программы, реализующих программы профильного обучения, в том числе с использованием электронных образовательных ресурсов и дистанционных образовательных технологий, в общей численности общеобразовательных организаций</t>
  </si>
  <si>
    <t xml:space="preserve">Доля учителей,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 от общей численности учителей </t>
  </si>
  <si>
    <t xml:space="preserve">Доля учащихся, участвующих в конференциях, олимпиадах и иных конкурсных мероприятиях (фестивалях, смотрах, соревнованиях) муниципального, регионального, всероссийского, международного уровней, в общей численности учащихся общеобразовательных организаций Калужской области </t>
  </si>
  <si>
    <t>Подпрограмма 3 "Развитие дополнительного образования"</t>
  </si>
  <si>
    <t xml:space="preserve">Охват детей от 5 до 18 лет программами дополнительного образования в условиях общего и дополнительного образования </t>
  </si>
  <si>
    <t xml:space="preserve">Доля детей - участников конкурсных мероприятий в общем числе занимающихся в системе дополнительного образования детей </t>
  </si>
  <si>
    <t xml:space="preserve">Количество проводимых мероприятий по направлениям детского творчества по презентации достижений обучающихся в сфере дополнительного образования </t>
  </si>
  <si>
    <t>Подпрограмма 4 "Развитие профессионального образования"</t>
  </si>
  <si>
    <t>Доля организаций среднего профессионального образования, внедривших новые программы и модели профессионального образования, разработанные в рамках подпрограммы, в общем их числе</t>
  </si>
  <si>
    <t>Увеличение доли образовательных организаций среднего профессионального образования, предоставляющих широкие возможности для различных категорий населения в приобретении необходимых профессиональных квалификаций на протяжении всей трудовой деятельности</t>
  </si>
  <si>
    <t>Удельный вес численности педагогического состава, прошедшего повышение квалификации, переподготовку и стажировку в различных образовательных и производственных организациях, в общей численности педагогического состава профессиональных образовательных организаций области</t>
  </si>
  <si>
    <t>Доля обучающихся в образовательных организациях профессионального образования, вовлеченных в проведение культурно-массовых, досуговых, спортивных и других мероприятий</t>
  </si>
  <si>
    <t xml:space="preserve">Доля выпускников инженерно-технических специальностей очной формы обучения, трудоустроившихся по специальности не позднее первого года после завершения обучения
</t>
  </si>
  <si>
    <t>Доля выпускников дана без учета поступивших в ряды Российской армии, планирующих дальнейшее обучение</t>
  </si>
  <si>
    <t>Подпрограмма 5 "Развитие системы воспитания и социализации обучающихся"</t>
  </si>
  <si>
    <t xml:space="preserve">Удельный вес числа несовершеннолетних, состоящих на различных видах профилактического учета </t>
  </si>
  <si>
    <t xml:space="preserve">Доля юношей - десятиклассников, принявших участие в учебных сборах, от общей численности школьников данной категории </t>
  </si>
  <si>
    <t>Подпрограмма 6 "Создание условий для получения качественного образования"</t>
  </si>
  <si>
    <t xml:space="preserve">Суммарная протяженность маршрутов школьного автобуса
</t>
  </si>
  <si>
    <t>тыс. км</t>
  </si>
  <si>
    <t xml:space="preserve">Доля образовательных организаций, обеспеченных современным компьютерным оборудованием и программным обеспечением, в общем количестве образовательных организаций
</t>
  </si>
  <si>
    <t xml:space="preserve">Доля образовательных организаций, оснащенных современным технологическим оборудованием для приготовления пищи, в общем количестве образовательных организаций </t>
  </si>
  <si>
    <t xml:space="preserve">Доля образовательных организаций, не требующих капитального ремонта, в общем количестве образовательных организаций
</t>
  </si>
  <si>
    <t>42 (289)</t>
  </si>
  <si>
    <t xml:space="preserve">Удельный вес образовательных организаций, удовлетворяющих требованиям комплексной безопасности участников образовательного процесса в образовательных организациях 
</t>
  </si>
  <si>
    <t xml:space="preserve">Доля образовательных организаций, использующих технологии дистанционного образования, в общем количестве образовательных организаций
</t>
  </si>
  <si>
    <t xml:space="preserve">Доля обучающихся муниципальных общеобразовательных организаций, которым созданы условия для получения горячего питания, в общей численности обучающихся общеобразовательных организаций </t>
  </si>
  <si>
    <t>Подпрограмма 7 "Поддержка научно-исследовательской деятельности"</t>
  </si>
  <si>
    <t>Коэффициент прохождения научно-исследовательских проектов (Кп &lt;*&gt;)</t>
  </si>
  <si>
    <t>Количество участников региональных конкурсов</t>
  </si>
  <si>
    <t>Уменьшение количества участников связано с уменьшением числа участников-коллективов научных оргнаизаций, вузов, состоящих из 3 и более человек</t>
  </si>
  <si>
    <t>Доля аспирантов и студентов, принимающих участие в региональных конкурсах (Дас &lt;**&gt;)</t>
  </si>
  <si>
    <t xml:space="preserve">Подпрограмма 8 "Обеспечение функционирования системы
образования региона и реализации государственной программы"
</t>
  </si>
  <si>
    <t xml:space="preserve">Реализация социально-профессионального заказа на повышение квалификации и профессиональную переподготовку
</t>
  </si>
  <si>
    <t>Количество слушателей, прошедших обучение по дополнительным профессиональным программам с выдачей документов установленного образца (дипломов, свидетельств, удостоверений)</t>
  </si>
  <si>
    <t>Согласно утвержденного государственного задания и реализации социально-профессионального заказа</t>
  </si>
  <si>
    <t xml:space="preserve">Количество участников образовательного процесса (педагогических и руководящих работников, обучающихся, воспитанников, их родителей (законных представителей), повысивших уровень психологической компетенции </t>
  </si>
  <si>
    <t>Увеличение объема по данному показателю произошло за счет обеспечения новых направлений деятельности.</t>
  </si>
  <si>
    <t xml:space="preserve">Количество мониторинговых исследований системы образования, проводимых в Калужской области в течение года </t>
  </si>
  <si>
    <t>количество</t>
  </si>
  <si>
    <t>Возросло количество запросов информации, поступающих с федерального уровня</t>
  </si>
  <si>
    <t>Количество международных сопоставительных исследований качества образования, в которых Калужская область принимает участие</t>
  </si>
  <si>
    <t>Калужская область не попала в число регионов отобранных для проведения исследований</t>
  </si>
  <si>
    <t>25</t>
  </si>
  <si>
    <t xml:space="preserve">Число мест в образовательных организациях различного типа, вида и форм собственности, оказывающих услуги дошкольного образования, присмотра и ухода в образовательных организациях, реализующих образовательную программу дошкольного образования
</t>
  </si>
  <si>
    <r>
      <t xml:space="preserve"> Доля детей дошкольного возраста, получающих образовательные услуги по дошкольному образованию и (или) услуги по их содержанию, присмотру и уходу </t>
    </r>
    <r>
      <rPr>
        <sz val="10"/>
        <color rgb="FF00B050"/>
        <rFont val="Times New Roman"/>
        <family val="1"/>
        <charset val="204"/>
      </rPr>
      <t xml:space="preserve">в образовательных организациях, реализующих образовательную программу дошкольного образования
</t>
    </r>
    <r>
      <rPr>
        <sz val="10"/>
        <rFont val="Times New Roman"/>
        <family val="1"/>
        <charset val="204"/>
      </rPr>
      <t xml:space="preserve">
</t>
    </r>
  </si>
  <si>
    <t>% (ед.)</t>
  </si>
  <si>
    <t>Подпрограмма  1. "Профилактика заболеваний и формирование здорового образа жизни. Развитие первичной медико-санитарной
помощи"</t>
  </si>
  <si>
    <t>Миграционный прирост</t>
  </si>
  <si>
    <t>тыс. человек</t>
  </si>
  <si>
    <t>Оценка</t>
  </si>
  <si>
    <t>Производство в ОАО "Лафарж Цемент" работало в тестовом режиме</t>
  </si>
  <si>
    <t>Наличие застройщиков из других регионов с собственными производственными мощностями по производству ЖБИ</t>
  </si>
  <si>
    <t>Отсутсвие крупных заказов КПД в ООО "Калужский домостроительный комбинат"</t>
  </si>
  <si>
    <t>Отсутствие должного спроса в регионе</t>
  </si>
  <si>
    <t xml:space="preserve">Перенос сроков окончания строительства ООО "Калужский цементный завод" </t>
  </si>
  <si>
    <t>Отсутстствие данных в статистике по состоянию на 20.02.2015</t>
  </si>
  <si>
    <t xml:space="preserve">Отсутствие должной кооперации между региональными строительными организациями (предприятиями), предприятиями промышленности строительных материалов и  предприятиями по добыче полезных ископаемых </t>
  </si>
  <si>
    <t xml:space="preserve">Удовлетворение потребности строительного комплекса Калужской области в материалах, изделиях и конструкциях региональных производителей </t>
  </si>
  <si>
    <t>Степень износа основных фондов предприятий отрасли</t>
  </si>
  <si>
    <t>снижение на 2,6 процентных пункта</t>
  </si>
  <si>
    <t>прирост на 1,0 процентный пункт</t>
  </si>
  <si>
    <t>прирост на 1,3 процентных пункта</t>
  </si>
  <si>
    <t>прирост на 9,7 процентных пункта</t>
  </si>
  <si>
    <t>прирост на 5,0 процентных пункта</t>
  </si>
  <si>
    <t>Система самообслуживания сокращает расходы предпринимателей на организацию торговли, что способствует ее активному распространению</t>
  </si>
  <si>
    <t>Оперативные данные</t>
  </si>
  <si>
    <t>прирост на 5,9 процентных пункта</t>
  </si>
  <si>
    <t>прирост на 11,7 процентных пункта</t>
  </si>
  <si>
    <t>прирост на 15,0 процентных пункта</t>
  </si>
  <si>
    <t>прирост на 14,9 процентных пункта</t>
  </si>
  <si>
    <t>прирост на 5,2 процентных пункта</t>
  </si>
  <si>
    <t>прирост на 30,8 процентных пункта</t>
  </si>
  <si>
    <t>Увеличение числа работников, которым в 2014  году впервые установлен диагноз профессионального заболевания, связано с активной работой отделения профпатологии  ГБУЗ КО «Калужская областная больница» и  лучшей выявляемостью признаков профессиональных заболеваний  при проведении периодических медицинских осмотров</t>
  </si>
  <si>
    <t>улучшение на 2,1 процентных пункта</t>
  </si>
  <si>
    <t>улучшение на 4,4 процентных пункта</t>
  </si>
  <si>
    <t>улучшение на 10,0 процентных пункта</t>
  </si>
  <si>
    <t>снижение на 2,8 процентных пункта</t>
  </si>
  <si>
    <t xml:space="preserve">Отсутствие финансирования на закупку программного продукта для системы подачи заявок в форме электронного документа с использованием цифровой подписи </t>
  </si>
  <si>
    <t>прирост на 0,8 процентных пункта</t>
  </si>
  <si>
    <t>прирост на 10,7 процентных пункта</t>
  </si>
  <si>
    <t>снижение на 0,1 процентных пункта</t>
  </si>
  <si>
    <t>прирост на 0,6 процентных пункта</t>
  </si>
  <si>
    <t>прирост на 1,6 процентных пункта</t>
  </si>
  <si>
    <t>прирост на 19,1 процентных пункта</t>
  </si>
  <si>
    <t>По Российской Федерации - 103,7%, по ЦФО - 104,4%</t>
  </si>
  <si>
    <t>По Российской Федерации - 102,1%, по ЦФО - 102,7%</t>
  </si>
  <si>
    <t>По Российской Федерации - 105,0%, по ЦФО - 106,0%</t>
  </si>
  <si>
    <t>снижение на 1,0 процентный пункт</t>
  </si>
  <si>
    <t>Сложное финансовое состояние потребительских кооперативов, высокая процентная ставка оформления займов.</t>
  </si>
  <si>
    <t>Снижение объемов финансирования из федерального и областного бюджетов</t>
  </si>
  <si>
    <t xml:space="preserve">Данный показатель  был указан в соответствии с соглашениями заключенными с Министерством экономического развития Российской Федерации. </t>
  </si>
  <si>
    <t xml:space="preserve">Оценка </t>
  </si>
  <si>
    <t>Прирост на 0,9 процентных пункта</t>
  </si>
  <si>
    <t>Прирост на 0,5 процентных пункта</t>
  </si>
  <si>
    <t>Прирост на 47,6 процентных пункта</t>
  </si>
  <si>
    <t>Прирост на 1,0 процентный пункт</t>
  </si>
  <si>
    <t>Прирост на 4,0 процентных пункта</t>
  </si>
  <si>
    <t>Прирост на 2,1 процентных пункта</t>
  </si>
  <si>
    <t>Прирост на 87,5 процентных пункта</t>
  </si>
  <si>
    <t>В 2014 году принимались решения о проведения торгов по продаже права аренды на 16 земельных участков общей площадью 500 га, что составляет 5,3% от площади всех земельных участков, не вовлеченных в хозяйственный оборот. Ввиду отсутвия заявок торги признаны не состоявшимися</t>
  </si>
  <si>
    <t>Оценка. Формирование статданных осуществляется территориальным органом Федеральной  службы государственной статистики по Калужской области не ранее 1 июня текущего года.</t>
  </si>
  <si>
    <t>Улучшение на 6,3 процентных пункта</t>
  </si>
  <si>
    <t>Прирост на 5 процентных пунктов</t>
  </si>
  <si>
    <t>Прирост на 32 процентных пункта</t>
  </si>
  <si>
    <t>Прирост на 10 процентных пунктов</t>
  </si>
  <si>
    <t>Прирост на 15 процентных пунктов</t>
  </si>
  <si>
    <t>Прирост на 8 процентных пунктов</t>
  </si>
  <si>
    <t>Прирост на 0,4 процентных пункта</t>
  </si>
  <si>
    <t>Прирост на 1,5 процентных пункта</t>
  </si>
  <si>
    <t>Прирост на 3,8 процентных пункта</t>
  </si>
  <si>
    <t>Прирост на 2,8 процентных пункта</t>
  </si>
  <si>
    <t>Прирост на 2,43 процентных пункта</t>
  </si>
  <si>
    <t>Прирост на 9,9 процентных пункта</t>
  </si>
  <si>
    <t>Прирост на 2,5 процентных пункта</t>
  </si>
  <si>
    <t>Прирост на 0,58 процентных пункта</t>
  </si>
  <si>
    <t>Прирост на 33 процентных пункта</t>
  </si>
  <si>
    <t>Ухудшение показателя на 4,4 процентных пункта</t>
  </si>
  <si>
    <t>Улучшение на 15 ед.</t>
  </si>
  <si>
    <t>Улучшение на 32 ед.</t>
  </si>
  <si>
    <t>Улучшение на 0,31ед.</t>
  </si>
  <si>
    <t>Прирост на 3 процентных пункта</t>
  </si>
  <si>
    <t>Прирост на  1,4 процентных пункта</t>
  </si>
  <si>
    <t>Ухудшение показателя на  0,09 лет</t>
  </si>
  <si>
    <t>Показатель заболеваемости постоянного населения 46,2, доля иностранных граждан среди впервые выявленных больных туберкулезом составила 16%</t>
  </si>
  <si>
    <t xml:space="preserve">Улучшение показателя  на  0,25 л  </t>
  </si>
  <si>
    <t>Ухудшение показателя на  1,5 ед.</t>
  </si>
  <si>
    <t>Ухудшение показателя на  0,1 ед.</t>
  </si>
  <si>
    <t>Улучшение показателя на 1,7 ед.</t>
  </si>
  <si>
    <t>Ухудшение показателя на  3,4 ед.</t>
  </si>
  <si>
    <t>Улучшение показателя на 4,5 ед.</t>
  </si>
  <si>
    <t>Прирост показателя на  0,7 процентных пункта</t>
  </si>
  <si>
    <t>Прирост показателя на  0,4 процентных пункта</t>
  </si>
  <si>
    <t>Прирост показателя на  3,7 процентных пункта</t>
  </si>
  <si>
    <t>Закрытие некоторых  коллективных средств размещения (Медынь, Сухиничи); уточнение данных экспертной оценки </t>
  </si>
  <si>
    <t xml:space="preserve"> Закрытие некоторых  коллективных средств размещения, переформатирование  коллективных средств размещения, уточнение данных экспертной оценки </t>
  </si>
  <si>
    <t>Ухудшение показателя  на  0,04 процентных пункта</t>
  </si>
  <si>
    <t>Улучшение показателя на  1,5 процентных пункта</t>
  </si>
  <si>
    <t>Улучшение показателя на  0,3 процентных пункта</t>
  </si>
  <si>
    <t>Улучшение показателя на  0,05 процентных пункта</t>
  </si>
  <si>
    <t>Улучшение показателя на 1,8 процентных пункта</t>
  </si>
  <si>
    <t>Улучшение показателя на 5,1 процентных пункта</t>
  </si>
  <si>
    <t>Улучшение показателя на 0,08 процентных пункта</t>
  </si>
  <si>
    <t>Прирост на 5 процентных пункта</t>
  </si>
  <si>
    <t>Прирост на 43,7 процентных пункта</t>
  </si>
  <si>
    <t>Прирост на 13,9 процентных пункта</t>
  </si>
  <si>
    <t>Прирост на 31,97 процентных пункта</t>
  </si>
  <si>
    <t>Улучшение показателя  на 23 мин.</t>
  </si>
  <si>
    <t>Осложнение экономической ситуации в связи с негативными последствиями от санкционного давления</t>
  </si>
  <si>
    <t>Прирост на 14 процентных пункта</t>
  </si>
  <si>
    <t>Прирост на 17,3 процентных пункта</t>
  </si>
  <si>
    <t>Прирост на 26,8 процентных пункта</t>
  </si>
  <si>
    <t>Прирост на 24,8 процентных пункта</t>
  </si>
  <si>
    <t>Прирост на 6,7 процентных пункта</t>
  </si>
  <si>
    <t>Прирост на 7,6 процентных пункта</t>
  </si>
  <si>
    <t>Прирост на 18,9 процентных пункта</t>
  </si>
  <si>
    <t>Прирост на 11,4 процентных пункта</t>
  </si>
  <si>
    <t>Улучшение показателя на 0,2 процентных пункта</t>
  </si>
  <si>
    <t>Улучшение показателя на 18 процентных пункта</t>
  </si>
  <si>
    <t>% к 2007 г.</t>
  </si>
  <si>
    <t>Прирост на 6,9 процентных пункта</t>
  </si>
  <si>
    <t>Прирост на 1 процентный пункт</t>
  </si>
  <si>
    <t>Прирост на 1.9 процентных пункта</t>
  </si>
  <si>
    <t>Снижение на 10,93 процентных пункта</t>
  </si>
  <si>
    <t>Снижение на 5,6 процентных пункта</t>
  </si>
  <si>
    <t>Прирост на 0,3 процентных пунка</t>
  </si>
  <si>
    <t>Прирост на 3,9 процентных пункта</t>
  </si>
  <si>
    <t>Улучшение показателя  на 0,01 процентных пункта</t>
  </si>
  <si>
    <t>Улучшение показателя на 0,5 процентных пункта</t>
  </si>
  <si>
    <t>Прирост на 2 процентных пункта</t>
  </si>
  <si>
    <t>Прирост на 16 процентных пунктов</t>
  </si>
  <si>
    <t>Прирост на 0,7 процентных пункта</t>
  </si>
  <si>
    <t>Сведения о достижении значений индикаторов государственных программ Калужской области в 2014 году</t>
  </si>
  <si>
    <t>По Российской Федерации - 198,7; по ЦФО -217,6</t>
  </si>
  <si>
    <t>По Российской Федерации -  9,8; по     ЦФО - 8,2</t>
  </si>
  <si>
    <t>прирост на 2,2 процентных пункта</t>
  </si>
  <si>
    <t xml:space="preserve"> Государственная программа Калужской области "Экономическое развитие в Калужской области"</t>
  </si>
  <si>
    <t>По Российкой Федерации плановое значение показателя на 2014 год в Государственной программе Российской Федерации "Экономическое развити и инновационная экономика" составляет  45,6 ед. на 1 тыс. населения</t>
  </si>
  <si>
    <t>Значение показателя, установленного на  2014 год для Калужской области в Государственной программе Российской Федерации  "Экономическое развити и инновационная экономика" составляет 0,34 тыс. ед.</t>
  </si>
  <si>
    <t>По Российкой Федерации плановое значение показателя на 2014 г. в Государственной программе Российской Федерации "Экономическое развити и инновационная экономика" составляет 27%</t>
  </si>
  <si>
    <t xml:space="preserve">Процент выполнения плана по доходам областного бюджета от управления и распоряжения областным имуществом, за исключением доходов от приватизации, утвержденного министром экономического развития Калужской области  </t>
  </si>
  <si>
    <t>Улучшение на 0,2 процентных пункта</t>
  </si>
  <si>
    <t>Улучшение на 3,2 процентных пункта</t>
  </si>
  <si>
    <t>Улучшение на 0,5 процентных пункта</t>
  </si>
  <si>
    <t>Статистические данные на 01.01.2015 года не сформированы. На 01.01.2014 по Российской Федерации - 36,77 %, по ЦФО - 37,57 %</t>
  </si>
  <si>
    <t>Значение планового индикатора по 2014 году уточнено исходя из запланированных объемов субсидий органам местного самоуправления и запланированного объема дорожного фонда. Причинами отклонения фактического значения индикатора от планового являются:                                                                                                                         1. Органы местного самоуправления не обеспечили в полном объеме проведение процедур по опредению подрядных организаций на выполнение мероприятий по дорожному хозяйству в рамках муниципальных дорожных фондов                                                                                                                         2. Не использование сложившейся экономии средств по результатам проведенных торгов в рамках данного мероприятия</t>
  </si>
  <si>
    <t>Ухудшение показателя на 3,8 ед.</t>
  </si>
  <si>
    <t>Государственная программа Калужской области "Социальная поддержка граждан в Калужской области"</t>
  </si>
  <si>
    <t>По Российской Федерации - 8,25 ед.</t>
  </si>
  <si>
    <t>По Российской Федерации - 7,4; по ЦФО - 6,5</t>
  </si>
  <si>
    <t>По Российской Федерации - 13,1; по ЦФО -13,7</t>
  </si>
  <si>
    <t>По Российской Федерации - 653,7; по ЦФО -711,3</t>
  </si>
  <si>
    <t>По Российской Федерации -14,0;  по ЦФО -12,5</t>
  </si>
  <si>
    <t>Поздняя выявляемость заболевания на IV стадии;несвоевременное обращение за медицинской помощью; рост заболеваемости онкологическими заболеваниями</t>
  </si>
  <si>
    <t>Улучшение показателя на 46,1 ед.</t>
  </si>
  <si>
    <t>Ухудшение показателя на  0,8 ед.</t>
  </si>
  <si>
    <t>Ухудшение показателя на 8,4 процентных пункта</t>
  </si>
  <si>
    <t>Ухудшение показателя  на  0,1 процентных пункта</t>
  </si>
  <si>
    <t>Ухудшение показателя на 0,8 процентных пункта</t>
  </si>
  <si>
    <t>По ЦФО - 0,7 %</t>
  </si>
  <si>
    <t>По Российской Федерации - 0,6 ед.,  по ЦФО - 0,4 ед.</t>
  </si>
  <si>
    <t>По ЦФО - 70 %</t>
  </si>
  <si>
    <t>По ЦФО - 43,9 %</t>
  </si>
  <si>
    <t>Трудоустроено в Российской Федерации - 15018; по ЦФО (за искл. г. Москвы) - 3317</t>
  </si>
  <si>
    <t xml:space="preserve">В 2014 году, в соответствии с методикой, утвержденной Росстатом, Минкомсвязи России было проведено исследование значения данного показателя в целом по Российской Федерации. Исследования в разрезе субъектов не проводилось. </t>
  </si>
  <si>
    <t>Улучшение показателя на 20,95 процентных пункта</t>
  </si>
  <si>
    <t>Снижение на 0,76 процентных пункта</t>
  </si>
  <si>
    <t>Прирост на 28,9 процентных пункта</t>
  </si>
  <si>
    <t>Прирост на 10 процентных пункта</t>
  </si>
  <si>
    <t>Значения индикаторов государственных программ Калужской области</t>
  </si>
  <si>
    <t xml:space="preserve">
Индикатор (наименование)</t>
  </si>
  <si>
    <t>Ед. измерения</t>
  </si>
  <si>
    <t xml:space="preserve">Обоснование отклонений значений индикатора (при наличии)
</t>
  </si>
  <si>
    <t>13.1.</t>
  </si>
  <si>
    <t>13.2.</t>
  </si>
  <si>
    <t>12.1.</t>
  </si>
  <si>
    <t>12.2.</t>
  </si>
  <si>
    <t>Отклонение фактических значений от плановых в основном объясняется  не выполнением прогнозных значений по объему инвестиций в основной капитал химического производства. Ряд фармацевтических компаний перенесли открытие производства с 2014 года на 2015 год (ООО «АстраЗенека Индастриз», ООО «НИАРМЕДИК ФАРМА»)</t>
  </si>
  <si>
    <t>Улучшение на 63 единицы</t>
  </si>
  <si>
    <t>Улучшение на 30 единиц</t>
  </si>
  <si>
    <t>Оценка. Формирование статистических данных осуществляется территориальным органом Федеральной  службы государственной статистики по Калужской области не ранее 1 июня текущего года.</t>
  </si>
  <si>
    <t>Государственная программа Калужской области "Развитие образования в Калужской области"</t>
  </si>
  <si>
    <t>По ЦФО - 32,01%</t>
  </si>
  <si>
    <t xml:space="preserve">Снижение поголовья продуктивных коров в сельскохозяйственных организациях и хозяйствах населения по сравнению с 2013 годом  на 2% и 12% соответственно </t>
  </si>
  <si>
    <t xml:space="preserve">Изменения 2014 г. (факт) в уровню 2013 года </t>
  </si>
  <si>
    <t>По Российской Федерации - 139407 ед., снижение на 2,8 %</t>
  </si>
  <si>
    <t>По Российской Федерации - 13841 ед., снижение на 6,9 %</t>
  </si>
  <si>
    <t xml:space="preserve">Плановый показатель по государственной программе Российской Федерации "Развитие физической культуры и спорта" на 2014 год по Российской Федерации - 29%.
 </t>
  </si>
  <si>
    <t xml:space="preserve">Плановый показатель по государственной программе Российской Федерации "Развитие физической культуры и спорта" на 2014 год по Российской Федерации - 29%.
</t>
  </si>
  <si>
    <t xml:space="preserve">Плановый показатель по государственной программе Российской Федерации "Развитие физической культуры и спорта" на 2014 год по Российской Федерации - 13,5%.
 </t>
  </si>
  <si>
    <t xml:space="preserve">Плановый показатель по государственной программе Российской Федерации "Развитие физической культуры и спорта" на 2014 год по Российской Федерации - 57%.
 </t>
  </si>
  <si>
    <t xml:space="preserve">Плановый показатель по государственной программе Российской Федерации "Развитие физической культуры и спорта" на 2014 год по Российской Федерации - 8,0%.
 </t>
  </si>
  <si>
    <t>Плановое значение на 2014 год по Российской Федерации  в государственной программе Российской Федерации "Охрана окружающей среды" составляет  76%</t>
  </si>
  <si>
    <t>Плановое значение на 2014 год по Российской Федерации  в государственной программе Российской Федерации "Охрана окружающей среды" составляет  80,2%</t>
  </si>
  <si>
    <t>По данным мониторинга, проведенным министерством развития информационного общества Калужской области в 2014 году</t>
  </si>
  <si>
    <t>Показатель, утвержденный в Плане выполнения мероприятий по достижению показателей, указанных в пункте 1 и в подпункте "е" пункта 2 Указа Президента Российской Федерации  от 7 мая 2012 г  № 601 составляет 70 %</t>
  </si>
  <si>
    <t>Показатель, утвержденный в Плане выполнения мероприятий по достижению показателей, указанных в пункте 1 и в подпункте "е" пункта 2 Указа Президента Российской Федерации от 7 мая 2012 г № 601 составляет 40 %</t>
  </si>
  <si>
    <t>Показатель, утвержденный в Плане выполнения мероприятий по достижению показателей, указанных в пункте 1 и в подпункте "е" пункта 2 Указа Президента Российской Федерации от 7 мая 2012 г № 601 составляет 15 минут</t>
  </si>
  <si>
    <t>Показатель, установленный в Государственной прорамме Российской Федерации "Информационное общество (2010-2020)" составляет 70%</t>
  </si>
  <si>
    <t>В соответствии с 261-ФЗ установка общедомовых приборов учета производится за счет средств собственников. Собственники жилых помещений ссылаясь на отсутствие финансовых средств установку общедомовых приборов учета не производят.</t>
  </si>
  <si>
    <t xml:space="preserve">Плановое значение показателя на 2014 год не было своевременно уточнено.  </t>
  </si>
  <si>
    <t>кол-во</t>
  </si>
  <si>
    <t>По Российской Федерации зарегистрировано 2166,4 тыс. преступлений, или на 1,8% меньше, чем в 2013 году. Рост регистрируемых преступлений отмечен в 33 субъектах Российской Федерации, снижение – в 50 субъектах. Информация с сайта МВД России -https://mvd.ru/reports/item/2994866/</t>
  </si>
  <si>
    <t xml:space="preserve">Планировалось снижение к уровню 2012 года на 0,5%, фактически увеличение количества преступлений на 13,7 % </t>
  </si>
  <si>
    <r>
      <t>Планировалось снижение к уровню 2012 года на 0,5%, фактически увеличение количества преступлений на 51,2</t>
    </r>
    <r>
      <rPr>
        <sz val="10"/>
        <color rgb="FF92D050"/>
        <rFont val="Times New Roman"/>
        <family val="1"/>
        <charset val="204"/>
      </rPr>
      <t xml:space="preserve"> </t>
    </r>
    <r>
      <rPr>
        <sz val="10"/>
        <rFont val="Times New Roman"/>
        <family val="1"/>
        <charset val="204"/>
      </rPr>
      <t>%</t>
    </r>
  </si>
  <si>
    <t>Планировалось снижение к уровню 2012 года на 16%, фактически снижение на 12,4 %</t>
  </si>
  <si>
    <t>Планировалось снижение к уровню 2012 года на 2,5%, фактически снижение на 1,3 %</t>
  </si>
  <si>
    <t>Ухудшение  на 2025 преступлений</t>
  </si>
  <si>
    <t>Ухудшение  на 1361 преступление</t>
  </si>
  <si>
    <t>Создано шесть отделений и восемь служб реабилитации детей-инвалидов в учреждениях социального обслуживания семьи и детей, в которых внедрена технология раннего вмешательства.</t>
  </si>
  <si>
    <t>Плановое значение индикатора, установленного на 2014 год по Российской Федерации в государственной программе Российской Федерации "Развитие образования", составляет 95,5%</t>
  </si>
  <si>
    <t xml:space="preserve">Плановое значение индикатора, установленного на 2014 год по Российской Федерации в государственной программе Российской Федерации "Развитие образования", составляет 99 %
</t>
  </si>
  <si>
    <t>Плановое значение индикатора, установленного на 2014 год по Российской Федерации в государственной программе Российской Федерации "Развитие образования", составляет 85%</t>
  </si>
  <si>
    <t>Прирост на 0,04 процентных пункта</t>
  </si>
  <si>
    <t>По Российской Федерации - 0,7 %,   по ЦФО (за искл. г. Москвы) - 0,6%</t>
  </si>
  <si>
    <t>Показатель не выполнен в связи с уменьшением объемов финансирования мероприятий, направленных на поддержку талантливой молодежи и перераспределением объемов финансирования для проведения иных мероприятий в сфере молодежной политики</t>
  </si>
  <si>
    <t xml:space="preserve">Доля выпускников государственных (муниципальных) общеобразовательных организаций, не получивших аттестат о среднем общем образовании
</t>
  </si>
  <si>
    <t xml:space="preserve">Доля выпускников образовательных организаций профессионального образования, трудоустроившихся по специальности в первый год после выпуска из образовательной организации профессионального образования, в общей численности 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</si>
</sst>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
    <numFmt numFmtId="166" formatCode="0.0"/>
    <numFmt numFmtId="167" formatCode="0.0%"/>
    <numFmt numFmtId="168" formatCode="0.000"/>
    <numFmt numFmtId="169" formatCode="0.00_ ;[Red]\-0.00\ "/>
    <numFmt numFmtId="170" formatCode="0.0000"/>
    <numFmt numFmtId="171" formatCode="#,##0.00000"/>
  </numFmts>
  <fonts count="29" x14ac:knownFonts="1">
    <font>
      <sz val="10"/>
      <name val="Arial Cyr"/>
      <charset val="204"/>
    </font>
    <font>
      <sz val="10"/>
      <name val="Times New Roman"/>
      <family val="1"/>
      <charset val="204"/>
    </font>
    <font>
      <sz val="11"/>
      <name val="Times New Roman"/>
      <family val="1"/>
      <charset val="204"/>
    </font>
    <font>
      <b/>
      <sz val="10"/>
      <name val="Times New Roman"/>
      <family val="1"/>
      <charset val="204"/>
    </font>
    <font>
      <sz val="10"/>
      <name val="Arial Cyr"/>
      <charset val="204"/>
    </font>
    <font>
      <sz val="10"/>
      <color indexed="10"/>
      <name val="Times New Roman"/>
      <family val="1"/>
      <charset val="204"/>
    </font>
    <font>
      <sz val="10"/>
      <name val="Calibri"/>
      <family val="2"/>
      <charset val="204"/>
    </font>
    <font>
      <sz val="10"/>
      <color indexed="17"/>
      <name val="Times New Roman"/>
      <family val="1"/>
      <charset val="204"/>
    </font>
    <font>
      <sz val="10"/>
      <name val="Times New Roman Cyr"/>
      <charset val="204"/>
    </font>
    <font>
      <sz val="10"/>
      <name val="Times New Roman Cyr"/>
      <family val="1"/>
      <charset val="204"/>
    </font>
    <font>
      <b/>
      <sz val="10"/>
      <name val="Times New Roman Cyr"/>
      <charset val="204"/>
    </font>
    <font>
      <b/>
      <sz val="10"/>
      <name val="Arial Cyr"/>
      <charset val="204"/>
    </font>
    <font>
      <sz val="12"/>
      <name val="Times New Roman"/>
      <family val="1"/>
      <charset val="204"/>
    </font>
    <font>
      <sz val="10"/>
      <color theme="1"/>
      <name val="Times New Roman"/>
      <family val="1"/>
      <charset val="204"/>
    </font>
    <font>
      <sz val="11"/>
      <color rgb="FF1F497D"/>
      <name val="Calibri"/>
      <family val="2"/>
      <charset val="204"/>
    </font>
    <font>
      <sz val="10"/>
      <color rgb="FFFF0000"/>
      <name val="Times New Roman"/>
      <family val="1"/>
      <charset val="204"/>
    </font>
    <font>
      <sz val="11"/>
      <color rgb="FFFF0000"/>
      <name val="Times New Roman"/>
      <family val="1"/>
      <charset val="204"/>
    </font>
    <font>
      <sz val="8"/>
      <name val="Times New Roman"/>
      <family val="1"/>
      <charset val="204"/>
    </font>
    <font>
      <u/>
      <sz val="10"/>
      <color indexed="12"/>
      <name val="Arial Cyr"/>
      <charset val="204"/>
    </font>
    <font>
      <sz val="11"/>
      <color indexed="8"/>
      <name val="Times New Roman"/>
      <family val="1"/>
      <charset val="204"/>
    </font>
    <font>
      <sz val="10"/>
      <color rgb="FF00B050"/>
      <name val="Times New Roman"/>
      <family val="1"/>
      <charset val="204"/>
    </font>
    <font>
      <sz val="10"/>
      <color rgb="FF92D050"/>
      <name val="Times New Roman"/>
      <family val="1"/>
      <charset val="204"/>
    </font>
    <font>
      <sz val="9"/>
      <name val="Times New Roman"/>
      <family val="1"/>
      <charset val="204"/>
    </font>
    <font>
      <sz val="11"/>
      <name val="Calibri"/>
      <family val="2"/>
      <charset val="204"/>
    </font>
    <font>
      <sz val="10"/>
      <color indexed="8"/>
      <name val="Times New Roman"/>
      <family val="1"/>
      <charset val="204"/>
    </font>
    <font>
      <b/>
      <sz val="14"/>
      <name val="Times New Roman"/>
      <family val="1"/>
      <charset val="204"/>
    </font>
    <font>
      <sz val="10"/>
      <color theme="0" tint="-0.499984740745262"/>
      <name val="Times New Roman"/>
      <family val="1"/>
      <charset val="204"/>
    </font>
    <font>
      <sz val="11"/>
      <color theme="0" tint="-0.499984740745262"/>
      <name val="Times New Roman"/>
      <family val="1"/>
      <charset val="204"/>
    </font>
    <font>
      <b/>
      <sz val="10"/>
      <color theme="0" tint="-0.49998474074526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4" fillId="0" borderId="0"/>
    <xf numFmtId="0" fontId="18" fillId="0" borderId="0" applyNumberFormat="0" applyFill="0" applyBorder="0" applyAlignment="0" applyProtection="0">
      <alignment vertical="top"/>
      <protection locked="0"/>
    </xf>
  </cellStyleXfs>
  <cellXfs count="348">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alignment vertical="top"/>
    </xf>
    <xf numFmtId="0" fontId="1" fillId="0" borderId="1" xfId="0" applyFont="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 xfId="0" applyFont="1" applyBorder="1" applyAlignment="1">
      <alignment horizontal="center"/>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top"/>
    </xf>
    <xf numFmtId="0" fontId="1" fillId="2" borderId="1" xfId="1" applyFont="1" applyFill="1" applyBorder="1" applyAlignment="1">
      <alignment horizontal="center" vertical="top"/>
    </xf>
    <xf numFmtId="0" fontId="15" fillId="0" borderId="0" xfId="0" applyFont="1"/>
    <xf numFmtId="0" fontId="16" fillId="0" borderId="0" xfId="0" applyFo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top"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1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top"/>
    </xf>
    <xf numFmtId="2" fontId="8" fillId="2" borderId="1" xfId="0" applyNumberFormat="1" applyFont="1" applyFill="1" applyBorder="1" applyAlignment="1">
      <alignment horizontal="left" vertical="top" wrapText="1"/>
    </xf>
    <xf numFmtId="166" fontId="9" fillId="2" borderId="1" xfId="0" applyNumberFormat="1" applyFont="1" applyFill="1" applyBorder="1" applyAlignment="1">
      <alignment horizontal="center" vertical="top"/>
    </xf>
    <xf numFmtId="166" fontId="8" fillId="2" borderId="1" xfId="0" applyNumberFormat="1" applyFont="1" applyFill="1" applyBorder="1" applyAlignment="1">
      <alignment horizontal="center" vertical="top"/>
    </xf>
    <xf numFmtId="0" fontId="1" fillId="2" borderId="1" xfId="0" applyNumberFormat="1" applyFont="1" applyFill="1" applyBorder="1" applyAlignment="1">
      <alignment horizontal="left" vertical="top" wrapText="1"/>
    </xf>
    <xf numFmtId="171" fontId="13" fillId="2" borderId="0" xfId="0" applyNumberFormat="1" applyFont="1" applyFill="1" applyAlignment="1">
      <alignment horizontal="left" vertical="top" wrapText="1"/>
    </xf>
    <xf numFmtId="0" fontId="1" fillId="3"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7" xfId="0" applyFont="1" applyFill="1" applyBorder="1" applyAlignment="1">
      <alignment horizontal="center" vertical="top"/>
    </xf>
    <xf numFmtId="0" fontId="1" fillId="0" borderId="7" xfId="0" applyFont="1" applyFill="1" applyBorder="1" applyAlignment="1">
      <alignment horizontal="left" vertical="top" wrapText="1"/>
    </xf>
    <xf numFmtId="0" fontId="1" fillId="0" borderId="5" xfId="0" applyFont="1" applyFill="1" applyBorder="1" applyAlignment="1">
      <alignment horizontal="center" vertical="top"/>
    </xf>
    <xf numFmtId="0" fontId="1" fillId="0" borderId="5" xfId="0" applyFont="1" applyFill="1" applyBorder="1" applyAlignment="1">
      <alignment horizontal="left" vertical="top" wrapText="1"/>
    </xf>
    <xf numFmtId="0" fontId="17" fillId="0" borderId="1" xfId="0" applyFont="1" applyFill="1" applyBorder="1" applyAlignment="1">
      <alignment horizontal="center" vertical="top" wrapText="1"/>
    </xf>
    <xf numFmtId="49" fontId="1" fillId="0" borderId="2" xfId="0" applyNumberFormat="1" applyFont="1" applyBorder="1" applyAlignment="1">
      <alignment horizontal="center" vertical="top"/>
    </xf>
    <xf numFmtId="167" fontId="0" fillId="2" borderId="3" xfId="0" applyNumberFormat="1" applyFill="1" applyBorder="1" applyAlignment="1">
      <alignment horizontal="center" vertical="center"/>
    </xf>
    <xf numFmtId="0" fontId="1" fillId="2" borderId="0" xfId="0" applyFont="1" applyFill="1" applyAlignment="1">
      <alignment vertical="top"/>
    </xf>
    <xf numFmtId="0" fontId="15" fillId="2" borderId="0" xfId="0" applyFont="1" applyFill="1"/>
    <xf numFmtId="0" fontId="17" fillId="2" borderId="1" xfId="0" applyFont="1" applyFill="1" applyBorder="1" applyAlignment="1">
      <alignment horizontal="center" vertical="top" wrapText="1"/>
    </xf>
    <xf numFmtId="166"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center" wrapText="1"/>
    </xf>
    <xf numFmtId="49" fontId="1" fillId="0" borderId="5" xfId="0" applyNumberFormat="1" applyFont="1" applyBorder="1" applyAlignment="1">
      <alignment horizontal="center" vertical="top"/>
    </xf>
    <xf numFmtId="49" fontId="1" fillId="0" borderId="7" xfId="0" applyNumberFormat="1" applyFont="1" applyBorder="1" applyAlignment="1">
      <alignment horizontal="center" vertical="top"/>
    </xf>
    <xf numFmtId="0" fontId="1" fillId="2" borderId="1" xfId="0" applyFont="1" applyFill="1" applyBorder="1" applyAlignment="1">
      <alignment horizontal="center" wrapText="1"/>
    </xf>
    <xf numFmtId="0" fontId="1" fillId="0" borderId="0" xfId="0" applyFont="1" applyAlignment="1">
      <alignment horizontal="left" vertical="top" wrapText="1"/>
    </xf>
    <xf numFmtId="49" fontId="1" fillId="0" borderId="0" xfId="0" applyNumberFormat="1" applyFont="1" applyBorder="1" applyAlignment="1">
      <alignment horizontal="center" vertical="top"/>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4" xfId="0" applyNumberFormat="1" applyFont="1" applyBorder="1" applyAlignment="1">
      <alignment horizontal="center" vertical="top"/>
    </xf>
    <xf numFmtId="0" fontId="1" fillId="0" borderId="4" xfId="0" applyFont="1" applyBorder="1"/>
    <xf numFmtId="0" fontId="1" fillId="0" borderId="4" xfId="0" applyFont="1" applyBorder="1" applyAlignment="1">
      <alignment horizontal="center" vertical="center"/>
    </xf>
    <xf numFmtId="0" fontId="1" fillId="0" borderId="6" xfId="0" applyFont="1" applyBorder="1" applyAlignment="1">
      <alignment horizontal="left" vertical="top" wrapText="1"/>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4" fillId="2" borderId="17" xfId="2" applyFont="1" applyFill="1" applyBorder="1" applyAlignment="1" applyProtection="1">
      <alignment vertical="center" wrapText="1"/>
    </xf>
    <xf numFmtId="0" fontId="1" fillId="2" borderId="7" xfId="0" applyFont="1" applyFill="1" applyBorder="1" applyAlignment="1">
      <alignment horizontal="center" vertical="top" wrapText="1"/>
    </xf>
    <xf numFmtId="0" fontId="1" fillId="2" borderId="7" xfId="0" applyFont="1" applyFill="1" applyBorder="1" applyAlignment="1">
      <alignment horizontal="center" vertical="top"/>
    </xf>
    <xf numFmtId="0" fontId="1" fillId="0" borderId="7" xfId="0" applyFont="1" applyBorder="1" applyAlignment="1">
      <alignment horizontal="center" vertical="center"/>
    </xf>
    <xf numFmtId="0" fontId="23" fillId="2" borderId="17" xfId="0" applyFont="1" applyFill="1" applyBorder="1" applyAlignment="1">
      <alignment vertical="center" wrapText="1"/>
    </xf>
    <xf numFmtId="0" fontId="1" fillId="2" borderId="18" xfId="2" applyFont="1" applyFill="1" applyBorder="1" applyAlignment="1" applyProtection="1">
      <alignment vertical="center" wrapText="1"/>
    </xf>
    <xf numFmtId="0" fontId="1" fillId="2" borderId="5" xfId="0" applyFont="1" applyFill="1" applyBorder="1" applyAlignment="1">
      <alignment horizontal="center" vertical="top" wrapText="1"/>
    </xf>
    <xf numFmtId="0" fontId="1" fillId="2" borderId="5" xfId="0" applyFont="1" applyFill="1" applyBorder="1" applyAlignment="1">
      <alignment horizontal="center" vertical="top"/>
    </xf>
    <xf numFmtId="0" fontId="1" fillId="0" borderId="5" xfId="0" applyFont="1" applyBorder="1" applyAlignment="1">
      <alignment horizontal="center" vertical="center"/>
    </xf>
    <xf numFmtId="0" fontId="1" fillId="3" borderId="5" xfId="0" applyFont="1" applyFill="1" applyBorder="1" applyAlignment="1">
      <alignment horizontal="center" vertical="top"/>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166" fontId="1" fillId="3" borderId="6" xfId="0" applyNumberFormat="1" applyFont="1" applyFill="1" applyBorder="1" applyAlignment="1">
      <alignment horizontal="center" vertical="center"/>
    </xf>
    <xf numFmtId="0" fontId="1" fillId="3" borderId="7" xfId="0" applyFont="1" applyFill="1" applyBorder="1" applyAlignment="1">
      <alignment horizontal="center" vertical="top"/>
    </xf>
    <xf numFmtId="0" fontId="1" fillId="0" borderId="1" xfId="0" applyFont="1" applyFill="1" applyBorder="1" applyAlignment="1">
      <alignment horizontal="center" vertical="center" wrapText="1"/>
    </xf>
    <xf numFmtId="0" fontId="3" fillId="2" borderId="1" xfId="0" applyFont="1" applyFill="1" applyBorder="1" applyAlignment="1">
      <alignment horizontal="center" vertical="top"/>
    </xf>
    <xf numFmtId="0" fontId="1" fillId="0" borderId="0" xfId="0" applyFont="1" applyFill="1" applyBorder="1" applyAlignment="1">
      <alignment horizontal="center" vertical="center"/>
    </xf>
    <xf numFmtId="0" fontId="1" fillId="0" borderId="1" xfId="0" applyFont="1" applyBorder="1" applyAlignment="1">
      <alignment horizontal="center" vertical="top"/>
    </xf>
    <xf numFmtId="166"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vertical="center"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3" fillId="2" borderId="0" xfId="0" applyFont="1" applyFill="1" applyAlignment="1">
      <alignment vertical="top"/>
    </xf>
    <xf numFmtId="0" fontId="2" fillId="2" borderId="1" xfId="0" applyFont="1" applyFill="1" applyBorder="1" applyAlignment="1">
      <alignment horizontal="right" vertical="center" wrapText="1"/>
    </xf>
    <xf numFmtId="0" fontId="1" fillId="2" borderId="1" xfId="0" applyFont="1" applyFill="1" applyBorder="1" applyAlignment="1">
      <alignment vertical="top" wrapText="1"/>
    </xf>
    <xf numFmtId="0" fontId="1" fillId="2" borderId="1" xfId="0" applyFont="1" applyFill="1" applyBorder="1" applyAlignment="1">
      <alignment horizontal="right" vertical="center" wrapText="1"/>
    </xf>
    <xf numFmtId="0" fontId="2" fillId="2" borderId="1" xfId="0" applyFont="1" applyFill="1"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center" vertical="top" wrapText="1" shrinkToFit="1"/>
    </xf>
    <xf numFmtId="2" fontId="1" fillId="2" borderId="1" xfId="0" applyNumberFormat="1" applyFont="1" applyFill="1" applyBorder="1" applyAlignment="1">
      <alignment horizontal="center" vertical="top"/>
    </xf>
    <xf numFmtId="49" fontId="1" fillId="2" borderId="1" xfId="1" applyNumberFormat="1" applyFont="1" applyFill="1" applyBorder="1" applyAlignment="1">
      <alignment horizontal="center" vertical="top"/>
    </xf>
    <xf numFmtId="0" fontId="1" fillId="2" borderId="1" xfId="1" applyFont="1" applyFill="1" applyBorder="1" applyAlignment="1">
      <alignment horizontal="center" vertical="top" wrapText="1"/>
    </xf>
    <xf numFmtId="3" fontId="1" fillId="2" borderId="1" xfId="1" applyNumberFormat="1" applyFont="1" applyFill="1" applyBorder="1" applyAlignment="1">
      <alignment horizontal="center" vertical="top"/>
    </xf>
    <xf numFmtId="164" fontId="1" fillId="2" borderId="1" xfId="1" applyNumberFormat="1" applyFont="1" applyFill="1" applyBorder="1" applyAlignment="1">
      <alignment horizontal="center" vertical="top"/>
    </xf>
    <xf numFmtId="165" fontId="1" fillId="2" borderId="1" xfId="1" applyNumberFormat="1" applyFont="1" applyFill="1" applyBorder="1" applyAlignment="1">
      <alignment horizontal="center" vertical="top"/>
    </xf>
    <xf numFmtId="0" fontId="14" fillId="2" borderId="1" xfId="0" applyFont="1" applyFill="1" applyBorder="1" applyAlignment="1">
      <alignment vertical="center"/>
    </xf>
    <xf numFmtId="3" fontId="1" fillId="2" borderId="1" xfId="0" applyNumberFormat="1" applyFont="1" applyFill="1" applyBorder="1" applyAlignment="1">
      <alignment horizontal="center" vertical="top"/>
    </xf>
    <xf numFmtId="1" fontId="1" fillId="2" borderId="1" xfId="1" applyNumberFormat="1" applyFont="1" applyFill="1" applyBorder="1" applyAlignment="1">
      <alignment horizontal="center" vertical="top" wrapText="1"/>
    </xf>
    <xf numFmtId="166" fontId="1" fillId="2" borderId="1" xfId="1" applyNumberFormat="1" applyFont="1" applyFill="1" applyBorder="1" applyAlignment="1">
      <alignment horizontal="center" vertical="top" wrapText="1"/>
    </xf>
    <xf numFmtId="0" fontId="1" fillId="2" borderId="1" xfId="0" applyFont="1" applyFill="1" applyBorder="1"/>
    <xf numFmtId="166" fontId="1" fillId="2" borderId="1" xfId="1" applyNumberFormat="1" applyFont="1" applyFill="1" applyBorder="1" applyAlignment="1">
      <alignment horizontal="center" vertical="top"/>
    </xf>
    <xf numFmtId="0" fontId="1" fillId="2" borderId="1" xfId="0" applyFont="1" applyFill="1" applyBorder="1" applyAlignment="1">
      <alignment vertical="center"/>
    </xf>
    <xf numFmtId="0" fontId="3" fillId="2" borderId="2" xfId="0" applyFont="1" applyFill="1" applyBorder="1" applyAlignment="1">
      <alignment horizontal="center" vertical="top"/>
    </xf>
    <xf numFmtId="49" fontId="1" fillId="2" borderId="1" xfId="0" applyNumberFormat="1" applyFont="1" applyFill="1" applyBorder="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0" fontId="1" fillId="2" borderId="1" xfId="0" applyFont="1" applyFill="1" applyBorder="1" applyAlignment="1">
      <alignment horizontal="justify" vertical="center"/>
    </xf>
    <xf numFmtId="0" fontId="6" fillId="2" borderId="1" xfId="0" applyFont="1" applyFill="1" applyBorder="1" applyAlignment="1">
      <alignment horizontal="justify" vertical="center"/>
    </xf>
    <xf numFmtId="0" fontId="1" fillId="2" borderId="1" xfId="0" applyFont="1" applyFill="1" applyBorder="1" applyAlignment="1">
      <alignment horizontal="justify" vertical="top" wrapText="1"/>
    </xf>
    <xf numFmtId="0" fontId="1" fillId="2" borderId="1" xfId="0" applyFont="1" applyFill="1" applyBorder="1" applyAlignment="1">
      <alignment wrapText="1"/>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168"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2" fontId="1" fillId="2" borderId="1" xfId="0" applyNumberFormat="1" applyFont="1" applyFill="1" applyBorder="1" applyAlignment="1">
      <alignment wrapText="1"/>
    </xf>
    <xf numFmtId="2" fontId="1" fillId="2" borderId="1" xfId="0" applyNumberFormat="1" applyFont="1" applyFill="1" applyBorder="1"/>
    <xf numFmtId="2" fontId="1" fillId="2" borderId="1" xfId="0" applyNumberFormat="1" applyFont="1" applyFill="1" applyBorder="1" applyAlignment="1">
      <alignment vertical="top" wrapText="1"/>
    </xf>
    <xf numFmtId="166" fontId="8" fillId="2" borderId="1" xfId="0" applyNumberFormat="1" applyFont="1" applyFill="1" applyBorder="1" applyAlignment="1">
      <alignment horizontal="left" vertical="top" wrapText="1"/>
    </xf>
    <xf numFmtId="166" fontId="9"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wrapText="1"/>
    </xf>
    <xf numFmtId="166" fontId="8" fillId="2" borderId="2" xfId="0" applyNumberFormat="1" applyFont="1" applyFill="1" applyBorder="1" applyAlignment="1">
      <alignment horizontal="left" vertical="top" wrapText="1"/>
    </xf>
    <xf numFmtId="168" fontId="9" fillId="2" borderId="1" xfId="0" applyNumberFormat="1" applyFont="1" applyFill="1" applyBorder="1" applyAlignment="1">
      <alignment horizontal="center" vertical="top"/>
    </xf>
    <xf numFmtId="168" fontId="8" fillId="2" borderId="1" xfId="0" applyNumberFormat="1" applyFont="1" applyFill="1" applyBorder="1" applyAlignment="1">
      <alignment horizontal="center" vertical="top" wrapText="1"/>
    </xf>
    <xf numFmtId="166" fontId="8" fillId="2" borderId="1" xfId="0" quotePrefix="1" applyNumberFormat="1" applyFont="1" applyFill="1" applyBorder="1" applyAlignment="1">
      <alignment horizontal="left" vertical="top" wrapText="1"/>
    </xf>
    <xf numFmtId="166" fontId="8" fillId="2" borderId="1" xfId="0" quotePrefix="1" applyNumberFormat="1" applyFont="1" applyFill="1" applyBorder="1" applyAlignment="1">
      <alignment vertical="top" wrapText="1"/>
    </xf>
    <xf numFmtId="2" fontId="9" fillId="2" borderId="1" xfId="0" applyNumberFormat="1" applyFont="1" applyFill="1" applyBorder="1" applyAlignment="1">
      <alignment horizontal="center" vertical="top"/>
    </xf>
    <xf numFmtId="2" fontId="8" fillId="2" borderId="1" xfId="0" applyNumberFormat="1" applyFont="1" applyFill="1" applyBorder="1" applyAlignment="1">
      <alignment horizontal="center" vertical="top"/>
    </xf>
    <xf numFmtId="166" fontId="8" fillId="2" borderId="1" xfId="0" applyNumberFormat="1" applyFont="1" applyFill="1" applyBorder="1" applyAlignment="1">
      <alignment vertical="top" wrapText="1"/>
    </xf>
    <xf numFmtId="170" fontId="8" fillId="2" borderId="1" xfId="0" applyNumberFormat="1" applyFont="1" applyFill="1" applyBorder="1" applyAlignment="1">
      <alignment horizontal="center" vertical="top"/>
    </xf>
    <xf numFmtId="166" fontId="9" fillId="2" borderId="1" xfId="0" applyNumberFormat="1" applyFont="1" applyFill="1" applyBorder="1" applyAlignment="1">
      <alignment vertical="top"/>
    </xf>
    <xf numFmtId="1" fontId="9" fillId="2" borderId="1" xfId="0" applyNumberFormat="1" applyFont="1" applyFill="1" applyBorder="1" applyAlignment="1">
      <alignment horizontal="center" vertical="top"/>
    </xf>
    <xf numFmtId="1" fontId="8" fillId="2" borderId="1" xfId="0" applyNumberFormat="1" applyFont="1" applyFill="1" applyBorder="1" applyAlignment="1">
      <alignment horizontal="center" vertical="top"/>
    </xf>
    <xf numFmtId="0" fontId="8" fillId="2" borderId="1" xfId="0" applyNumberFormat="1" applyFont="1" applyFill="1" applyBorder="1" applyAlignment="1">
      <alignment horizontal="center" vertical="top"/>
    </xf>
    <xf numFmtId="0" fontId="1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top"/>
    </xf>
    <xf numFmtId="0" fontId="12" fillId="2" borderId="1" xfId="0" applyNumberFormat="1" applyFont="1" applyFill="1" applyBorder="1" applyAlignment="1">
      <alignment horizontal="left" vertical="top"/>
    </xf>
    <xf numFmtId="166" fontId="1" fillId="2" borderId="0" xfId="0" applyNumberFormat="1" applyFont="1" applyFill="1" applyBorder="1" applyAlignment="1">
      <alignment horizontal="center" vertical="top"/>
    </xf>
    <xf numFmtId="0" fontId="1" fillId="2" borderId="1" xfId="0" applyNumberFormat="1" applyFont="1" applyFill="1" applyBorder="1" applyAlignment="1">
      <alignment vertical="top" wrapText="1"/>
    </xf>
    <xf numFmtId="166"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1" fillId="2" borderId="1" xfId="0" applyFont="1" applyFill="1" applyBorder="1" applyAlignment="1">
      <alignment horizontal="left" vertical="top"/>
    </xf>
    <xf numFmtId="166" fontId="1" fillId="2" borderId="5" xfId="0" applyNumberFormat="1" applyFont="1" applyFill="1" applyBorder="1" applyAlignment="1">
      <alignment horizontal="center" vertical="top"/>
    </xf>
    <xf numFmtId="166" fontId="1" fillId="2" borderId="7" xfId="0" applyNumberFormat="1" applyFont="1" applyFill="1" applyBorder="1" applyAlignment="1">
      <alignment horizontal="center" vertical="top"/>
    </xf>
    <xf numFmtId="49" fontId="1" fillId="2" borderId="2"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9"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2" applyFont="1" applyFill="1" applyBorder="1" applyAlignment="1" applyProtection="1">
      <alignment vertical="top" wrapText="1"/>
    </xf>
    <xf numFmtId="166" fontId="24" fillId="2" borderId="1" xfId="0" applyNumberFormat="1" applyFont="1" applyFill="1" applyBorder="1" applyAlignment="1">
      <alignment horizontal="center" vertical="top"/>
    </xf>
    <xf numFmtId="0" fontId="1" fillId="2" borderId="1" xfId="0" applyFont="1" applyFill="1" applyBorder="1" applyAlignment="1">
      <alignment horizontal="justify"/>
    </xf>
    <xf numFmtId="0" fontId="12" fillId="2" borderId="0" xfId="0" applyFont="1" applyFill="1" applyBorder="1" applyAlignment="1">
      <alignment vertical="top" wrapText="1"/>
    </xf>
    <xf numFmtId="0" fontId="12" fillId="2" borderId="1" xfId="0" applyFont="1" applyFill="1" applyBorder="1" applyAlignment="1">
      <alignment vertical="top" wrapText="1"/>
    </xf>
    <xf numFmtId="0" fontId="1" fillId="2" borderId="7" xfId="0" applyFont="1" applyFill="1" applyBorder="1" applyAlignment="1">
      <alignment horizontal="left" vertical="top" wrapText="1"/>
    </xf>
    <xf numFmtId="0" fontId="1" fillId="2" borderId="5" xfId="2" applyFont="1" applyFill="1" applyBorder="1" applyAlignment="1" applyProtection="1">
      <alignment vertical="top" wrapText="1"/>
    </xf>
    <xf numFmtId="0" fontId="1" fillId="2" borderId="5" xfId="0" applyFont="1" applyFill="1" applyBorder="1" applyAlignment="1">
      <alignment horizontal="left" vertical="top" wrapText="1"/>
    </xf>
    <xf numFmtId="167" fontId="19" fillId="2" borderId="1" xfId="0" applyNumberFormat="1" applyFont="1" applyFill="1" applyBorder="1" applyAlignment="1">
      <alignment horizontal="center" vertical="center"/>
    </xf>
    <xf numFmtId="167" fontId="19" fillId="2" borderId="5" xfId="0" applyNumberFormat="1" applyFont="1" applyFill="1" applyBorder="1" applyAlignment="1">
      <alignment horizontal="center" vertical="center"/>
    </xf>
    <xf numFmtId="167" fontId="19" fillId="2" borderId="2" xfId="0" applyNumberFormat="1" applyFont="1" applyFill="1" applyBorder="1" applyAlignment="1">
      <alignment horizontal="center" vertical="center"/>
    </xf>
    <xf numFmtId="0" fontId="1" fillId="2" borderId="4" xfId="0" applyFont="1" applyFill="1" applyBorder="1" applyAlignment="1">
      <alignment horizontal="left" vertical="top" wrapText="1"/>
    </xf>
    <xf numFmtId="167" fontId="19" fillId="2" borderId="7" xfId="0" applyNumberFormat="1" applyFont="1" applyFill="1" applyBorder="1" applyAlignment="1">
      <alignment horizontal="center" vertical="center"/>
    </xf>
    <xf numFmtId="9" fontId="1" fillId="2" borderId="0" xfId="0" applyNumberFormat="1" applyFont="1" applyFill="1" applyAlignment="1">
      <alignment vertical="top"/>
    </xf>
    <xf numFmtId="3" fontId="1" fillId="2" borderId="1" xfId="0" applyNumberFormat="1" applyFont="1" applyFill="1" applyBorder="1" applyAlignment="1">
      <alignment horizontal="center" vertical="center"/>
    </xf>
    <xf numFmtId="49" fontId="1" fillId="2" borderId="9"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9" fontId="1" fillId="2" borderId="1" xfId="0" applyNumberFormat="1" applyFont="1" applyFill="1" applyBorder="1" applyAlignment="1">
      <alignment horizontal="center" vertical="center"/>
    </xf>
    <xf numFmtId="0" fontId="0" fillId="2" borderId="3" xfId="0" applyFill="1" applyBorder="1" applyAlignment="1">
      <alignment horizontal="center" vertical="center"/>
    </xf>
    <xf numFmtId="49" fontId="1" fillId="2" borderId="7" xfId="0" applyNumberFormat="1" applyFont="1" applyFill="1" applyBorder="1" applyAlignment="1">
      <alignment horizontal="center" vertical="top"/>
    </xf>
    <xf numFmtId="0" fontId="1" fillId="2" borderId="4" xfId="0" applyFont="1" applyFill="1" applyBorder="1" applyAlignment="1">
      <alignment horizontal="center" vertical="center"/>
    </xf>
    <xf numFmtId="168" fontId="1" fillId="2" borderId="1" xfId="0" applyNumberFormat="1" applyFont="1" applyFill="1" applyBorder="1" applyAlignment="1">
      <alignment horizontal="center" vertical="top" wrapText="1"/>
    </xf>
    <xf numFmtId="168"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0" fontId="2" fillId="2" borderId="0" xfId="0" applyFont="1" applyFill="1" applyAlignment="1">
      <alignment wrapText="1"/>
    </xf>
    <xf numFmtId="0" fontId="2" fillId="2" borderId="1" xfId="0" applyFont="1" applyFill="1" applyBorder="1" applyAlignment="1">
      <alignment wrapText="1"/>
    </xf>
    <xf numFmtId="0" fontId="2" fillId="2" borderId="0" xfId="0" applyFont="1" applyFill="1" applyAlignment="1">
      <alignment vertical="top" wrapText="1"/>
    </xf>
    <xf numFmtId="0" fontId="2" fillId="2" borderId="1" xfId="0" applyFont="1" applyFill="1" applyBorder="1" applyAlignment="1">
      <alignmen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9" fontId="1" fillId="2" borderId="1" xfId="0" applyNumberFormat="1" applyFont="1" applyFill="1" applyBorder="1" applyAlignment="1">
      <alignment horizontal="center" vertical="top"/>
    </xf>
    <xf numFmtId="9" fontId="1" fillId="2" borderId="2" xfId="0" applyNumberFormat="1" applyFont="1" applyFill="1" applyBorder="1" applyAlignment="1">
      <alignment horizontal="center" vertical="top"/>
    </xf>
    <xf numFmtId="0" fontId="3" fillId="2" borderId="2" xfId="0" applyFont="1" applyFill="1" applyBorder="1" applyAlignment="1">
      <alignment horizontal="center" vertical="top" wrapText="1"/>
    </xf>
    <xf numFmtId="0" fontId="17"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1" fillId="2" borderId="0" xfId="0" applyFont="1" applyFill="1" applyAlignment="1">
      <alignment vertical="top" wrapText="1"/>
    </xf>
    <xf numFmtId="0" fontId="22" fillId="2" borderId="1" xfId="0" applyFont="1" applyFill="1" applyBorder="1" applyAlignment="1">
      <alignment horizontal="center" vertical="top" wrapText="1"/>
    </xf>
    <xf numFmtId="0" fontId="1" fillId="2" borderId="1" xfId="0" applyFont="1" applyFill="1" applyBorder="1" applyAlignment="1">
      <alignment horizontal="justify" vertical="center" wrapText="1"/>
    </xf>
    <xf numFmtId="167"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xf>
    <xf numFmtId="0" fontId="22" fillId="2" borderId="1" xfId="0" applyFont="1" applyFill="1" applyBorder="1" applyAlignment="1">
      <alignment wrapText="1"/>
    </xf>
    <xf numFmtId="0" fontId="22" fillId="2" borderId="1" xfId="0" applyFont="1" applyFill="1" applyBorder="1" applyAlignment="1">
      <alignment horizontal="left" vertical="center" wrapText="1"/>
    </xf>
    <xf numFmtId="0" fontId="13" fillId="2" borderId="6" xfId="0" applyFont="1" applyFill="1" applyBorder="1" applyAlignment="1">
      <alignment horizontal="center" vertical="top"/>
    </xf>
    <xf numFmtId="49" fontId="1" fillId="2" borderId="1" xfId="0" applyNumberFormat="1" applyFont="1" applyFill="1" applyBorder="1" applyAlignment="1">
      <alignment horizontal="left" vertical="top" wrapText="1"/>
    </xf>
    <xf numFmtId="0" fontId="15" fillId="2" borderId="2" xfId="0" applyFont="1" applyFill="1" applyBorder="1"/>
    <xf numFmtId="0" fontId="15" fillId="2" borderId="2" xfId="0" applyFont="1" applyFill="1" applyBorder="1" applyAlignment="1">
      <alignment vertical="top"/>
    </xf>
    <xf numFmtId="0" fontId="1" fillId="2" borderId="2" xfId="0" applyFont="1" applyFill="1" applyBorder="1" applyAlignment="1">
      <alignment vertical="top"/>
    </xf>
    <xf numFmtId="0" fontId="1" fillId="2" borderId="2" xfId="0" applyFont="1" applyFill="1" applyBorder="1" applyAlignment="1">
      <alignment horizontal="center" vertical="center" wrapText="1"/>
    </xf>
    <xf numFmtId="164" fontId="1" fillId="2" borderId="1"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166" fontId="13" fillId="2" borderId="1" xfId="0" applyNumberFormat="1" applyFont="1" applyFill="1" applyBorder="1" applyAlignment="1">
      <alignment horizontal="center" vertical="top"/>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top"/>
    </xf>
    <xf numFmtId="0" fontId="3" fillId="4" borderId="1" xfId="0" applyFont="1" applyFill="1" applyBorder="1" applyAlignment="1">
      <alignment horizontal="center" vertical="center" wrapText="1"/>
    </xf>
    <xf numFmtId="49" fontId="3" fillId="4" borderId="13" xfId="0" applyNumberFormat="1" applyFont="1" applyFill="1" applyBorder="1" applyAlignment="1">
      <alignment horizontal="center" vertical="top"/>
    </xf>
    <xf numFmtId="0" fontId="3" fillId="4" borderId="1" xfId="0" applyFont="1" applyFill="1" applyBorder="1" applyAlignment="1">
      <alignment horizontal="center" vertical="top"/>
    </xf>
    <xf numFmtId="0" fontId="13" fillId="2" borderId="1" xfId="0" applyFont="1" applyFill="1" applyBorder="1"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wrapText="1"/>
    </xf>
    <xf numFmtId="10" fontId="1" fillId="2" borderId="1" xfId="0" applyNumberFormat="1" applyFont="1" applyFill="1" applyBorder="1" applyAlignment="1">
      <alignment horizontal="center" vertical="top" wrapText="1"/>
    </xf>
    <xf numFmtId="9" fontId="1" fillId="2" borderId="5" xfId="0" applyNumberFormat="1" applyFont="1" applyFill="1" applyBorder="1" applyAlignment="1">
      <alignment horizontal="center" vertical="top" wrapText="1"/>
    </xf>
    <xf numFmtId="49" fontId="1" fillId="4"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0" fontId="1" fillId="2" borderId="1" xfId="0" applyFont="1" applyFill="1" applyBorder="1" applyAlignment="1">
      <alignment horizontal="center" vertical="top"/>
    </xf>
    <xf numFmtId="0" fontId="1" fillId="0" borderId="2" xfId="0" applyFont="1" applyBorder="1" applyAlignment="1">
      <alignment horizontal="center" vertical="center"/>
    </xf>
    <xf numFmtId="0" fontId="26" fillId="0" borderId="0" xfId="0" applyFont="1" applyBorder="1"/>
    <xf numFmtId="0" fontId="27" fillId="0" borderId="0" xfId="0" applyFont="1" applyBorder="1"/>
    <xf numFmtId="2" fontId="26" fillId="0" borderId="0" xfId="0" applyNumberFormat="1" applyFont="1" applyBorder="1" applyAlignment="1">
      <alignment vertical="top"/>
    </xf>
    <xf numFmtId="0" fontId="26" fillId="0" borderId="0" xfId="0" applyFont="1" applyBorder="1" applyAlignment="1">
      <alignment horizontal="center" vertical="top"/>
    </xf>
    <xf numFmtId="0" fontId="28" fillId="0" borderId="0" xfId="0" applyFont="1" applyBorder="1" applyAlignment="1">
      <alignment horizontal="center" vertical="top"/>
    </xf>
    <xf numFmtId="0" fontId="26" fillId="2" borderId="0" xfId="0" applyFont="1" applyFill="1" applyBorder="1"/>
    <xf numFmtId="0" fontId="28" fillId="0" borderId="0" xfId="0" applyFont="1" applyBorder="1" applyAlignment="1">
      <alignment horizontal="center"/>
    </xf>
    <xf numFmtId="0" fontId="26" fillId="0" borderId="0" xfId="0" applyFont="1" applyBorder="1" applyAlignment="1">
      <alignment horizontal="center"/>
    </xf>
    <xf numFmtId="0" fontId="28" fillId="0" borderId="0" xfId="0" applyFont="1" applyBorder="1"/>
    <xf numFmtId="2" fontId="28" fillId="0" borderId="0" xfId="0" applyNumberFormat="1" applyFont="1" applyBorder="1" applyAlignment="1">
      <alignment vertical="top"/>
    </xf>
    <xf numFmtId="0" fontId="26" fillId="0" borderId="0" xfId="0" applyFont="1"/>
    <xf numFmtId="0" fontId="27" fillId="0" borderId="0" xfId="0" applyFont="1"/>
    <xf numFmtId="0" fontId="1" fillId="2" borderId="1" xfId="0" applyFont="1" applyFill="1" applyBorder="1" applyAlignment="1">
      <alignment horizontal="center" vertical="top"/>
    </xf>
    <xf numFmtId="166" fontId="8" fillId="2"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3" fillId="4" borderId="4" xfId="0" applyFont="1" applyFill="1" applyBorder="1" applyAlignment="1">
      <alignment horizontal="center" vertical="top"/>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5" xfId="0" applyFont="1" applyFill="1" applyBorder="1" applyAlignment="1">
      <alignment horizontal="center" vertical="top" wrapText="1"/>
    </xf>
    <xf numFmtId="0" fontId="0" fillId="0" borderId="7" xfId="0" applyBorder="1" applyAlignment="1">
      <alignment horizontal="center" vertical="top" wrapText="1"/>
    </xf>
    <xf numFmtId="0" fontId="1" fillId="2" borderId="5" xfId="0" applyFont="1" applyFill="1" applyBorder="1" applyAlignment="1">
      <alignment horizontal="left" vertical="top" wrapText="1"/>
    </xf>
    <xf numFmtId="0" fontId="0" fillId="0" borderId="7" xfId="0" applyBorder="1" applyAlignment="1">
      <alignment horizontal="left" vertical="top" wrapText="1"/>
    </xf>
    <xf numFmtId="0" fontId="1" fillId="2" borderId="6"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1" xfId="0" applyFont="1" applyFill="1" applyBorder="1" applyAlignment="1">
      <alignment horizontal="center" vertical="top"/>
    </xf>
    <xf numFmtId="49" fontId="1" fillId="2" borderId="5" xfId="0" applyNumberFormat="1" applyFont="1" applyFill="1" applyBorder="1" applyAlignment="1">
      <alignment horizontal="center" vertical="top"/>
    </xf>
    <xf numFmtId="49" fontId="1" fillId="2" borderId="6" xfId="0" applyNumberFormat="1" applyFont="1" applyFill="1" applyBorder="1" applyAlignment="1">
      <alignment horizontal="center" vertical="top"/>
    </xf>
    <xf numFmtId="49" fontId="1" fillId="2" borderId="7" xfId="0" applyNumberFormat="1" applyFont="1" applyFill="1" applyBorder="1" applyAlignment="1">
      <alignment horizontal="center" vertical="top"/>
    </xf>
    <xf numFmtId="0" fontId="3" fillId="2" borderId="10" xfId="0" applyFont="1" applyFill="1" applyBorder="1" applyAlignment="1">
      <alignment horizontal="center" vertical="top" wrapText="1"/>
    </xf>
    <xf numFmtId="0" fontId="11" fillId="2" borderId="0" xfId="0" applyFont="1" applyFill="1" applyBorder="1" applyAlignment="1">
      <alignment horizontal="center" vertical="top"/>
    </xf>
    <xf numFmtId="0" fontId="11" fillId="2" borderId="11" xfId="0" applyFont="1" applyFill="1" applyBorder="1" applyAlignment="1">
      <alignment horizontal="center" vertical="top"/>
    </xf>
    <xf numFmtId="0" fontId="11" fillId="2" borderId="12" xfId="0" applyFont="1" applyFill="1" applyBorder="1" applyAlignment="1">
      <alignment horizontal="center" vertical="top"/>
    </xf>
    <xf numFmtId="0" fontId="3" fillId="4" borderId="1" xfId="0" applyFont="1" applyFill="1" applyBorder="1" applyAlignment="1">
      <alignment horizontal="center" vertical="top"/>
    </xf>
    <xf numFmtId="49" fontId="1" fillId="2" borderId="1" xfId="0" applyNumberFormat="1" applyFont="1" applyFill="1" applyBorder="1" applyAlignment="1">
      <alignment horizontal="center" vertical="top"/>
    </xf>
    <xf numFmtId="0" fontId="3"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0" fillId="0" borderId="7" xfId="0" applyBorder="1" applyAlignment="1">
      <alignment horizontal="center" vertical="top"/>
    </xf>
    <xf numFmtId="0" fontId="25" fillId="2" borderId="0" xfId="0" applyFont="1" applyFill="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 fillId="2" borderId="7"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4" borderId="1" xfId="0" applyFont="1" applyFill="1" applyBorder="1" applyAlignment="1">
      <alignment horizontal="center" vertical="top" wrapText="1"/>
    </xf>
    <xf numFmtId="49" fontId="3" fillId="2" borderId="1" xfId="0" applyNumberFormat="1" applyFont="1" applyFill="1" applyBorder="1" applyAlignment="1">
      <alignment horizontal="center" vertical="top"/>
    </xf>
    <xf numFmtId="0" fontId="3" fillId="4" borderId="1" xfId="0" applyFont="1" applyFill="1" applyBorder="1" applyAlignment="1">
      <alignment horizontal="center" vertical="center"/>
    </xf>
    <xf numFmtId="0" fontId="1" fillId="2" borderId="1" xfId="0" applyFont="1" applyFill="1" applyBorder="1" applyAlignment="1">
      <alignment horizontal="center" vertical="top"/>
    </xf>
    <xf numFmtId="0" fontId="1" fillId="4" borderId="1" xfId="0" applyFont="1" applyFill="1" applyBorder="1" applyAlignment="1">
      <alignment horizontal="center" vertical="top"/>
    </xf>
    <xf numFmtId="0" fontId="1"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4" borderId="2" xfId="0" applyNumberFormat="1" applyFont="1" applyFill="1" applyBorder="1" applyAlignment="1">
      <alignment horizontal="center" vertical="top"/>
    </xf>
    <xf numFmtId="10" fontId="3" fillId="4" borderId="3" xfId="0" applyNumberFormat="1" applyFont="1" applyFill="1" applyBorder="1" applyAlignment="1">
      <alignment horizontal="center" vertical="top"/>
    </xf>
    <xf numFmtId="10" fontId="3" fillId="4" borderId="4" xfId="0" applyNumberFormat="1" applyFont="1" applyFill="1" applyBorder="1" applyAlignment="1">
      <alignment horizontal="center" vertical="top"/>
    </xf>
    <xf numFmtId="169" fontId="1" fillId="2" borderId="5" xfId="0" applyNumberFormat="1" applyFont="1" applyFill="1" applyBorder="1" applyAlignment="1">
      <alignment horizontal="center" vertical="center" wrapText="1"/>
    </xf>
    <xf numFmtId="169" fontId="1" fillId="2" borderId="6" xfId="0" applyNumberFormat="1" applyFont="1" applyFill="1" applyBorder="1" applyAlignment="1">
      <alignment horizontal="center" vertical="center" wrapText="1"/>
    </xf>
    <xf numFmtId="169" fontId="1" fillId="2" borderId="7" xfId="0" applyNumberFormat="1" applyFont="1" applyFill="1" applyBorder="1" applyAlignment="1">
      <alignment horizontal="center" vertical="center" wrapText="1"/>
    </xf>
    <xf numFmtId="166" fontId="10" fillId="2" borderId="2" xfId="0" applyNumberFormat="1"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3" fillId="4" borderId="5" xfId="0" applyFont="1" applyFill="1" applyBorder="1" applyAlignment="1">
      <alignment horizontal="center" vertical="top"/>
    </xf>
    <xf numFmtId="0" fontId="3" fillId="4" borderId="14" xfId="0" applyFont="1" applyFill="1" applyBorder="1" applyAlignment="1">
      <alignment horizontal="center" vertical="top"/>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8"/>
  <sheetViews>
    <sheetView tabSelected="1" view="pageBreakPreview" zoomScaleNormal="100" zoomScaleSheetLayoutView="100" workbookViewId="0">
      <selection activeCell="G748" sqref="G748"/>
    </sheetView>
  </sheetViews>
  <sheetFormatPr defaultRowHeight="12.75" x14ac:dyDescent="0.2"/>
  <cols>
    <col min="1" max="1" width="5.85546875" style="1" customWidth="1"/>
    <col min="2" max="2" width="28" style="1" customWidth="1"/>
    <col min="3" max="3" width="9.7109375" style="1" customWidth="1"/>
    <col min="4" max="4" width="10.140625" style="1" customWidth="1"/>
    <col min="5" max="5" width="9.140625" style="1" customWidth="1"/>
    <col min="6" max="6" width="9.28515625" style="1" customWidth="1"/>
    <col min="7" max="8" width="11.85546875" style="1" customWidth="1"/>
    <col min="9" max="9" width="24.7109375" style="1" customWidth="1"/>
    <col min="10" max="10" width="19" style="1" customWidth="1"/>
    <col min="11" max="11" width="21.28515625" style="13" hidden="1" customWidth="1"/>
    <col min="12" max="12" width="9.140625" style="240"/>
    <col min="13" max="13" width="9.42578125" style="240" customWidth="1"/>
    <col min="14" max="14" width="9.7109375" style="240" bestFit="1" customWidth="1"/>
    <col min="15" max="15" width="9.140625" style="240"/>
    <col min="16" max="16" width="14.140625" style="240" customWidth="1"/>
    <col min="17" max="17" width="11.5703125" style="240" customWidth="1"/>
    <col min="18" max="20" width="9.140625" style="240"/>
    <col min="21" max="21" width="9.140625" style="250"/>
    <col min="22" max="16384" width="9.140625" style="1"/>
  </cols>
  <sheetData>
    <row r="1" spans="1:22" x14ac:dyDescent="0.2">
      <c r="J1" s="3" t="s">
        <v>7</v>
      </c>
    </row>
    <row r="2" spans="1:22" s="2" customFormat="1" ht="15" x14ac:dyDescent="0.25">
      <c r="K2" s="14"/>
      <c r="L2" s="241"/>
      <c r="M2" s="241"/>
      <c r="N2" s="241"/>
      <c r="O2" s="241"/>
      <c r="P2" s="241"/>
      <c r="Q2" s="241"/>
      <c r="R2" s="241"/>
      <c r="S2" s="241"/>
      <c r="T2" s="241"/>
      <c r="U2" s="251"/>
    </row>
    <row r="3" spans="1:22" s="2" customFormat="1" ht="21.75" customHeight="1" x14ac:dyDescent="0.25">
      <c r="A3" s="293" t="s">
        <v>1116</v>
      </c>
      <c r="B3" s="293"/>
      <c r="C3" s="293"/>
      <c r="D3" s="293"/>
      <c r="E3" s="293"/>
      <c r="F3" s="293"/>
      <c r="G3" s="293"/>
      <c r="H3" s="293"/>
      <c r="I3" s="293"/>
      <c r="J3" s="293"/>
      <c r="K3" s="14"/>
      <c r="L3" s="241"/>
      <c r="M3" s="241"/>
      <c r="N3" s="241"/>
      <c r="O3" s="241"/>
      <c r="P3" s="241"/>
      <c r="Q3" s="241"/>
      <c r="R3" s="241"/>
      <c r="S3" s="241"/>
      <c r="T3" s="241"/>
      <c r="U3" s="251"/>
    </row>
    <row r="4" spans="1:22" s="2" customFormat="1" ht="15" x14ac:dyDescent="0.25">
      <c r="K4" s="14"/>
      <c r="L4" s="241"/>
      <c r="M4" s="241"/>
      <c r="N4" s="241"/>
      <c r="O4" s="241"/>
      <c r="P4" s="241"/>
      <c r="Q4" s="241"/>
      <c r="R4" s="241"/>
      <c r="S4" s="241"/>
      <c r="T4" s="241"/>
      <c r="U4" s="241"/>
      <c r="V4" s="241"/>
    </row>
    <row r="5" spans="1:22" s="4" customFormat="1" ht="25.5" customHeight="1" x14ac:dyDescent="0.25">
      <c r="A5" s="296" t="s">
        <v>2</v>
      </c>
      <c r="B5" s="296" t="s">
        <v>1154</v>
      </c>
      <c r="C5" s="296" t="s">
        <v>1155</v>
      </c>
      <c r="D5" s="295" t="s">
        <v>1153</v>
      </c>
      <c r="E5" s="295"/>
      <c r="F5" s="295"/>
      <c r="G5" s="295"/>
      <c r="H5" s="297" t="s">
        <v>1168</v>
      </c>
      <c r="I5" s="296" t="s">
        <v>1156</v>
      </c>
      <c r="J5" s="296" t="s">
        <v>19</v>
      </c>
      <c r="K5" s="325" t="s">
        <v>256</v>
      </c>
      <c r="L5" s="241"/>
      <c r="M5" s="241"/>
      <c r="N5" s="241"/>
      <c r="O5" s="241"/>
      <c r="P5" s="241"/>
      <c r="Q5" s="241"/>
      <c r="R5" s="241"/>
      <c r="S5" s="241"/>
      <c r="T5" s="241"/>
      <c r="U5" s="241"/>
      <c r="V5" s="241"/>
    </row>
    <row r="6" spans="1:22" s="4" customFormat="1" ht="15" x14ac:dyDescent="0.25">
      <c r="A6" s="296"/>
      <c r="B6" s="296"/>
      <c r="C6" s="296"/>
      <c r="D6" s="296" t="s">
        <v>257</v>
      </c>
      <c r="E6" s="294" t="s">
        <v>3</v>
      </c>
      <c r="F6" s="294"/>
      <c r="G6" s="294"/>
      <c r="H6" s="298"/>
      <c r="I6" s="296"/>
      <c r="J6" s="296"/>
      <c r="K6" s="325"/>
      <c r="L6" s="241"/>
      <c r="M6" s="241"/>
      <c r="N6" s="241"/>
      <c r="O6" s="241"/>
      <c r="P6" s="241"/>
      <c r="Q6" s="241"/>
      <c r="R6" s="241"/>
      <c r="S6" s="241"/>
      <c r="T6" s="241"/>
      <c r="U6" s="241"/>
      <c r="V6" s="241"/>
    </row>
    <row r="7" spans="1:22" s="4" customFormat="1" ht="66" customHeight="1" x14ac:dyDescent="0.25">
      <c r="A7" s="296"/>
      <c r="B7" s="296"/>
      <c r="C7" s="296"/>
      <c r="D7" s="296"/>
      <c r="E7" s="10" t="s">
        <v>0</v>
      </c>
      <c r="F7" s="10" t="s">
        <v>1</v>
      </c>
      <c r="G7" s="10" t="s">
        <v>6</v>
      </c>
      <c r="H7" s="299"/>
      <c r="I7" s="296"/>
      <c r="J7" s="296"/>
      <c r="K7" s="325"/>
      <c r="L7" s="241"/>
      <c r="M7" s="241"/>
      <c r="N7" s="241"/>
      <c r="O7" s="241"/>
      <c r="P7" s="241"/>
      <c r="Q7" s="241"/>
      <c r="R7" s="241"/>
      <c r="S7" s="241"/>
      <c r="T7" s="241"/>
      <c r="U7" s="241"/>
      <c r="V7" s="241"/>
    </row>
    <row r="8" spans="1:22" ht="15" x14ac:dyDescent="0.25">
      <c r="A8" s="5">
        <v>1</v>
      </c>
      <c r="B8" s="5">
        <v>2</v>
      </c>
      <c r="C8" s="5">
        <v>3</v>
      </c>
      <c r="D8" s="5">
        <v>4</v>
      </c>
      <c r="E8" s="5">
        <v>5</v>
      </c>
      <c r="F8" s="5">
        <v>6</v>
      </c>
      <c r="G8" s="9">
        <v>7</v>
      </c>
      <c r="H8" s="9">
        <v>8</v>
      </c>
      <c r="I8" s="5">
        <v>9</v>
      </c>
      <c r="J8" s="5">
        <v>10</v>
      </c>
      <c r="K8" s="239">
        <v>11</v>
      </c>
      <c r="L8" s="241"/>
      <c r="M8" s="241"/>
      <c r="N8" s="241"/>
      <c r="O8" s="241"/>
      <c r="P8" s="241"/>
      <c r="Q8" s="241"/>
      <c r="R8" s="241"/>
      <c r="S8" s="241"/>
      <c r="T8" s="241"/>
      <c r="U8" s="241"/>
      <c r="V8" s="241"/>
    </row>
    <row r="9" spans="1:22" ht="15" x14ac:dyDescent="0.25">
      <c r="A9" s="89"/>
      <c r="B9" s="5"/>
      <c r="C9" s="5"/>
      <c r="D9" s="5"/>
      <c r="E9" s="5"/>
      <c r="F9" s="5"/>
      <c r="G9" s="9"/>
      <c r="H9" s="9"/>
      <c r="I9" s="5"/>
      <c r="J9" s="5"/>
      <c r="K9" s="239"/>
      <c r="L9" s="241"/>
      <c r="M9" s="241"/>
      <c r="N9" s="241"/>
      <c r="O9" s="241"/>
      <c r="P9" s="241"/>
      <c r="Q9" s="241"/>
      <c r="R9" s="241"/>
      <c r="S9" s="241"/>
      <c r="T9" s="241"/>
      <c r="U9" s="241"/>
      <c r="V9" s="241"/>
    </row>
    <row r="10" spans="1:22" ht="15" x14ac:dyDescent="0.25">
      <c r="A10" s="229">
        <v>1</v>
      </c>
      <c r="B10" s="287" t="s">
        <v>1120</v>
      </c>
      <c r="C10" s="324"/>
      <c r="D10" s="324"/>
      <c r="E10" s="324"/>
      <c r="F10" s="324"/>
      <c r="G10" s="324"/>
      <c r="H10" s="324"/>
      <c r="I10" s="324"/>
      <c r="J10" s="324"/>
      <c r="K10" s="218"/>
      <c r="L10" s="241"/>
      <c r="M10" s="241"/>
      <c r="N10" s="241"/>
      <c r="O10" s="241"/>
      <c r="P10" s="241"/>
      <c r="Q10" s="241"/>
      <c r="R10" s="241"/>
      <c r="S10" s="241"/>
      <c r="T10" s="241"/>
      <c r="U10" s="241"/>
      <c r="V10" s="241"/>
    </row>
    <row r="11" spans="1:22" ht="189" customHeight="1" x14ac:dyDescent="0.25">
      <c r="A11" s="117">
        <v>1</v>
      </c>
      <c r="B11" s="15" t="s">
        <v>15</v>
      </c>
      <c r="C11" s="11" t="s">
        <v>17</v>
      </c>
      <c r="D11" s="11">
        <v>90.1</v>
      </c>
      <c r="E11" s="11">
        <v>94.4</v>
      </c>
      <c r="F11" s="11">
        <v>90.9</v>
      </c>
      <c r="G11" s="11">
        <f>F11/E11*100</f>
        <v>96.292372881355931</v>
      </c>
      <c r="H11" s="11">
        <f>F11/D11*100</f>
        <v>100.88790233074363</v>
      </c>
      <c r="I11" s="124" t="s">
        <v>1161</v>
      </c>
      <c r="J11" s="34" t="s">
        <v>111</v>
      </c>
      <c r="K11" s="218"/>
      <c r="L11" s="241"/>
      <c r="M11" s="241"/>
      <c r="N11" s="241"/>
      <c r="O11" s="241"/>
      <c r="P11" s="241"/>
      <c r="Q11" s="241"/>
      <c r="R11" s="241"/>
      <c r="S11" s="241"/>
      <c r="T11" s="241"/>
      <c r="U11" s="241"/>
      <c r="V11" s="241"/>
    </row>
    <row r="12" spans="1:22" ht="63.75" x14ac:dyDescent="0.25">
      <c r="A12" s="117">
        <v>2</v>
      </c>
      <c r="B12" s="15" t="s">
        <v>16</v>
      </c>
      <c r="C12" s="11" t="s">
        <v>18</v>
      </c>
      <c r="D12" s="11">
        <v>27.8</v>
      </c>
      <c r="E12" s="11">
        <v>28.9</v>
      </c>
      <c r="F12" s="11">
        <v>30</v>
      </c>
      <c r="G12" s="11">
        <f>F12/E12*100</f>
        <v>103.80622837370244</v>
      </c>
      <c r="H12" s="111" t="s">
        <v>1119</v>
      </c>
      <c r="I12" s="11"/>
      <c r="J12" s="11"/>
      <c r="K12" s="218"/>
      <c r="L12" s="241"/>
      <c r="M12" s="241"/>
      <c r="N12" s="241"/>
      <c r="O12" s="241"/>
      <c r="P12" s="241"/>
      <c r="Q12" s="241"/>
      <c r="R12" s="241"/>
      <c r="S12" s="241"/>
      <c r="T12" s="241"/>
      <c r="U12" s="241"/>
      <c r="V12" s="241"/>
    </row>
    <row r="13" spans="1:22" s="4" customFormat="1" ht="15" hidden="1" x14ac:dyDescent="0.25">
      <c r="A13" s="117"/>
      <c r="B13" s="256" t="s">
        <v>32</v>
      </c>
      <c r="C13" s="323"/>
      <c r="D13" s="323"/>
      <c r="E13" s="323"/>
      <c r="F13" s="323"/>
      <c r="G13" s="323"/>
      <c r="H13" s="323"/>
      <c r="I13" s="323"/>
      <c r="J13" s="323"/>
      <c r="K13" s="219"/>
      <c r="L13" s="241"/>
      <c r="M13" s="241"/>
      <c r="N13" s="241"/>
      <c r="O13" s="241"/>
      <c r="P13" s="241"/>
      <c r="Q13" s="241"/>
      <c r="R13" s="241"/>
      <c r="S13" s="241"/>
      <c r="T13" s="241"/>
      <c r="U13" s="241"/>
      <c r="V13" s="241"/>
    </row>
    <row r="14" spans="1:22" s="4" customFormat="1" ht="51" hidden="1" x14ac:dyDescent="0.25">
      <c r="A14" s="117" t="s">
        <v>5</v>
      </c>
      <c r="B14" s="15" t="s">
        <v>8</v>
      </c>
      <c r="C14" s="34" t="s">
        <v>9</v>
      </c>
      <c r="D14" s="16">
        <v>65</v>
      </c>
      <c r="E14" s="16">
        <v>67</v>
      </c>
      <c r="F14" s="16">
        <v>77</v>
      </c>
      <c r="G14" s="11">
        <f>F14/E14*100</f>
        <v>114.92537313432835</v>
      </c>
      <c r="H14" s="11">
        <f t="shared" ref="H14:H15" si="0">F14/D14*100</f>
        <v>118.46153846153847</v>
      </c>
      <c r="I14" s="16"/>
      <c r="J14" s="15"/>
      <c r="K14" s="219"/>
      <c r="L14" s="241"/>
      <c r="M14" s="241"/>
      <c r="N14" s="241"/>
      <c r="O14" s="241"/>
      <c r="P14" s="241"/>
      <c r="Q14" s="241"/>
      <c r="R14" s="241"/>
      <c r="S14" s="241"/>
      <c r="T14" s="241"/>
      <c r="U14" s="241"/>
      <c r="V14" s="241"/>
    </row>
    <row r="15" spans="1:22" s="4" customFormat="1" ht="38.25" hidden="1" x14ac:dyDescent="0.25">
      <c r="A15" s="117" t="s">
        <v>4</v>
      </c>
      <c r="B15" s="15" t="s">
        <v>38</v>
      </c>
      <c r="C15" s="34" t="s">
        <v>11</v>
      </c>
      <c r="D15" s="16">
        <v>20.7</v>
      </c>
      <c r="E15" s="11">
        <v>21.3</v>
      </c>
      <c r="F15" s="16">
        <v>22.9</v>
      </c>
      <c r="G15" s="11">
        <f>F15/E15*100</f>
        <v>107.51173708920187</v>
      </c>
      <c r="H15" s="11">
        <f t="shared" si="0"/>
        <v>110.6280193236715</v>
      </c>
      <c r="I15" s="16"/>
      <c r="J15" s="15"/>
      <c r="K15" s="219"/>
      <c r="L15" s="241"/>
      <c r="M15" s="241"/>
      <c r="N15" s="241"/>
      <c r="O15" s="241"/>
      <c r="P15" s="241"/>
      <c r="Q15" s="241"/>
      <c r="R15" s="241"/>
      <c r="S15" s="241"/>
      <c r="T15" s="241"/>
      <c r="U15" s="241"/>
      <c r="V15" s="241"/>
    </row>
    <row r="16" spans="1:22" s="4" customFormat="1" ht="103.5" hidden="1" customHeight="1" x14ac:dyDescent="0.25">
      <c r="A16" s="117" t="s">
        <v>10</v>
      </c>
      <c r="B16" s="15" t="s">
        <v>12</v>
      </c>
      <c r="C16" s="34" t="s">
        <v>13</v>
      </c>
      <c r="D16" s="16" t="s">
        <v>14</v>
      </c>
      <c r="E16" s="11">
        <v>12</v>
      </c>
      <c r="F16" s="16">
        <v>3.4</v>
      </c>
      <c r="G16" s="11">
        <f>F16/E16*100</f>
        <v>28.333333333333332</v>
      </c>
      <c r="H16" s="11"/>
      <c r="I16" s="34" t="s">
        <v>37</v>
      </c>
      <c r="J16" s="15"/>
      <c r="K16" s="219"/>
      <c r="L16" s="241"/>
      <c r="M16" s="241"/>
      <c r="N16" s="241"/>
      <c r="O16" s="241"/>
      <c r="P16" s="241"/>
      <c r="Q16" s="241"/>
      <c r="R16" s="241"/>
      <c r="S16" s="241"/>
      <c r="T16" s="241"/>
      <c r="U16" s="241"/>
      <c r="V16" s="241"/>
    </row>
    <row r="17" spans="1:22" s="4" customFormat="1" ht="15" hidden="1" x14ac:dyDescent="0.25">
      <c r="A17" s="117"/>
      <c r="B17" s="256" t="s">
        <v>51</v>
      </c>
      <c r="C17" s="256"/>
      <c r="D17" s="256"/>
      <c r="E17" s="256"/>
      <c r="F17" s="256"/>
      <c r="G17" s="256"/>
      <c r="H17" s="256"/>
      <c r="I17" s="256"/>
      <c r="J17" s="256"/>
      <c r="K17" s="219"/>
      <c r="L17" s="241"/>
      <c r="M17" s="241"/>
      <c r="N17" s="241"/>
      <c r="O17" s="241"/>
      <c r="P17" s="241"/>
      <c r="Q17" s="241"/>
      <c r="R17" s="241"/>
      <c r="S17" s="241"/>
      <c r="T17" s="241"/>
      <c r="U17" s="241"/>
      <c r="V17" s="241"/>
    </row>
    <row r="18" spans="1:22" s="4" customFormat="1" ht="63.75" hidden="1" customHeight="1" x14ac:dyDescent="0.25">
      <c r="A18" s="117">
        <v>1</v>
      </c>
      <c r="B18" s="92" t="s">
        <v>39</v>
      </c>
      <c r="C18" s="93" t="s">
        <v>18</v>
      </c>
      <c r="D18" s="93">
        <v>42.5</v>
      </c>
      <c r="E18" s="93">
        <v>43.8</v>
      </c>
      <c r="F18" s="93">
        <v>43.8</v>
      </c>
      <c r="G18" s="93">
        <v>100</v>
      </c>
      <c r="H18" s="94" t="s">
        <v>1006</v>
      </c>
      <c r="I18" s="95" t="s">
        <v>994</v>
      </c>
      <c r="J18" s="96"/>
      <c r="K18" s="219"/>
      <c r="L18" s="241"/>
      <c r="M18" s="241"/>
      <c r="N18" s="241"/>
      <c r="O18" s="241"/>
      <c r="P18" s="241"/>
      <c r="Q18" s="241"/>
      <c r="R18" s="241"/>
      <c r="S18" s="241"/>
      <c r="T18" s="241"/>
      <c r="U18" s="241"/>
      <c r="V18" s="241"/>
    </row>
    <row r="19" spans="1:22" ht="88.5" hidden="1" customHeight="1" x14ac:dyDescent="0.25">
      <c r="A19" s="117">
        <v>2</v>
      </c>
      <c r="B19" s="97" t="s">
        <v>40</v>
      </c>
      <c r="C19" s="34" t="s">
        <v>18</v>
      </c>
      <c r="D19" s="34">
        <v>101.7</v>
      </c>
      <c r="E19" s="34">
        <v>105</v>
      </c>
      <c r="F19" s="34">
        <v>111.4</v>
      </c>
      <c r="G19" s="34">
        <v>106</v>
      </c>
      <c r="H19" s="94" t="s">
        <v>1007</v>
      </c>
      <c r="I19" s="98"/>
      <c r="J19" s="96"/>
      <c r="K19" s="218"/>
      <c r="L19" s="241"/>
      <c r="M19" s="241"/>
      <c r="N19" s="241"/>
      <c r="O19" s="241"/>
      <c r="P19" s="241"/>
      <c r="Q19" s="241"/>
      <c r="R19" s="241"/>
      <c r="S19" s="241"/>
      <c r="T19" s="241"/>
      <c r="U19" s="241"/>
      <c r="V19" s="241"/>
    </row>
    <row r="20" spans="1:22" ht="51" hidden="1" x14ac:dyDescent="0.25">
      <c r="A20" s="117">
        <v>3</v>
      </c>
      <c r="B20" s="92" t="s">
        <v>41</v>
      </c>
      <c r="C20" s="21"/>
      <c r="D20" s="21"/>
      <c r="E20" s="21"/>
      <c r="F20" s="21"/>
      <c r="G20" s="21"/>
      <c r="H20" s="21"/>
      <c r="I20" s="92"/>
      <c r="J20" s="99"/>
      <c r="K20" s="218"/>
      <c r="L20" s="241"/>
      <c r="M20" s="241"/>
      <c r="N20" s="241"/>
      <c r="O20" s="241"/>
      <c r="P20" s="241"/>
      <c r="Q20" s="241"/>
      <c r="R20" s="241"/>
      <c r="S20" s="241"/>
      <c r="T20" s="241"/>
      <c r="U20" s="241"/>
      <c r="V20" s="241"/>
    </row>
    <row r="21" spans="1:22" ht="12.75" hidden="1" customHeight="1" x14ac:dyDescent="0.25">
      <c r="A21" s="91" t="s">
        <v>42</v>
      </c>
      <c r="B21" s="101" t="s">
        <v>43</v>
      </c>
      <c r="C21" s="100" t="s">
        <v>18</v>
      </c>
      <c r="D21" s="100" t="s">
        <v>44</v>
      </c>
      <c r="E21" s="100">
        <v>99</v>
      </c>
      <c r="F21" s="100">
        <v>99</v>
      </c>
      <c r="G21" s="100">
        <v>100</v>
      </c>
      <c r="H21" s="100"/>
      <c r="I21" s="93" t="s">
        <v>994</v>
      </c>
      <c r="J21" s="100"/>
      <c r="K21" s="218"/>
      <c r="L21" s="241"/>
      <c r="M21" s="241"/>
      <c r="N21" s="241"/>
      <c r="O21" s="241"/>
      <c r="P21" s="241"/>
      <c r="Q21" s="241"/>
      <c r="R21" s="241"/>
      <c r="S21" s="241"/>
      <c r="T21" s="241"/>
      <c r="U21" s="241"/>
      <c r="V21" s="241"/>
    </row>
    <row r="22" spans="1:22" ht="15" hidden="1" x14ac:dyDescent="0.25">
      <c r="A22" s="117" t="s">
        <v>45</v>
      </c>
      <c r="B22" s="92" t="s">
        <v>46</v>
      </c>
      <c r="C22" s="21" t="s">
        <v>18</v>
      </c>
      <c r="D22" s="21" t="s">
        <v>44</v>
      </c>
      <c r="E22" s="21">
        <v>99</v>
      </c>
      <c r="F22" s="21">
        <v>99</v>
      </c>
      <c r="G22" s="21">
        <v>100</v>
      </c>
      <c r="H22" s="21"/>
      <c r="I22" s="93" t="s">
        <v>994</v>
      </c>
      <c r="J22" s="96"/>
      <c r="K22" s="218"/>
      <c r="L22" s="241"/>
      <c r="M22" s="241"/>
      <c r="N22" s="241"/>
      <c r="O22" s="241"/>
      <c r="P22" s="241"/>
      <c r="Q22" s="241"/>
      <c r="R22" s="241"/>
      <c r="S22" s="241"/>
      <c r="T22" s="241"/>
      <c r="U22" s="241"/>
      <c r="V22" s="241"/>
    </row>
    <row r="23" spans="1:22" ht="15" hidden="1" x14ac:dyDescent="0.25">
      <c r="A23" s="117" t="s">
        <v>47</v>
      </c>
      <c r="B23" s="92" t="s">
        <v>48</v>
      </c>
      <c r="C23" s="21" t="s">
        <v>18</v>
      </c>
      <c r="D23" s="21" t="s">
        <v>44</v>
      </c>
      <c r="E23" s="21">
        <v>99</v>
      </c>
      <c r="F23" s="21">
        <v>99</v>
      </c>
      <c r="G23" s="21">
        <v>100</v>
      </c>
      <c r="H23" s="21"/>
      <c r="I23" s="93" t="s">
        <v>994</v>
      </c>
      <c r="J23" s="96"/>
      <c r="K23" s="218"/>
      <c r="L23" s="241"/>
      <c r="M23" s="241"/>
      <c r="N23" s="241"/>
      <c r="O23" s="241"/>
      <c r="P23" s="241"/>
      <c r="Q23" s="241"/>
      <c r="R23" s="241"/>
      <c r="S23" s="241"/>
      <c r="T23" s="241"/>
      <c r="U23" s="241"/>
      <c r="V23" s="241"/>
    </row>
    <row r="24" spans="1:22" s="4" customFormat="1" ht="15" hidden="1" x14ac:dyDescent="0.25">
      <c r="A24" s="117"/>
      <c r="B24" s="256" t="s">
        <v>86</v>
      </c>
      <c r="C24" s="256"/>
      <c r="D24" s="256"/>
      <c r="E24" s="256"/>
      <c r="F24" s="256"/>
      <c r="G24" s="256"/>
      <c r="H24" s="256"/>
      <c r="I24" s="256"/>
      <c r="J24" s="256"/>
      <c r="K24" s="219"/>
      <c r="L24" s="241"/>
      <c r="M24" s="241"/>
      <c r="N24" s="241"/>
      <c r="O24" s="241"/>
      <c r="P24" s="241"/>
      <c r="Q24" s="241"/>
      <c r="R24" s="241"/>
      <c r="S24" s="241"/>
      <c r="T24" s="241"/>
      <c r="U24" s="241"/>
      <c r="V24" s="241"/>
    </row>
    <row r="25" spans="1:22" ht="37.5" hidden="1" customHeight="1" x14ac:dyDescent="0.25">
      <c r="A25" s="117" t="s">
        <v>5</v>
      </c>
      <c r="B25" s="15" t="s">
        <v>52</v>
      </c>
      <c r="C25" s="34"/>
      <c r="D25" s="16"/>
      <c r="E25" s="16"/>
      <c r="F25" s="16"/>
      <c r="G25" s="16"/>
      <c r="H25" s="16"/>
      <c r="I25" s="16"/>
      <c r="J25" s="15"/>
      <c r="K25" s="218"/>
      <c r="L25" s="241"/>
      <c r="M25" s="241"/>
      <c r="N25" s="241"/>
      <c r="O25" s="241"/>
      <c r="P25" s="241"/>
      <c r="Q25" s="241"/>
      <c r="R25" s="241"/>
      <c r="S25" s="241"/>
      <c r="T25" s="241"/>
      <c r="U25" s="241"/>
      <c r="V25" s="241"/>
    </row>
    <row r="26" spans="1:22" ht="38.25" hidden="1" x14ac:dyDescent="0.25">
      <c r="A26" s="117" t="s">
        <v>53</v>
      </c>
      <c r="B26" s="15" t="s">
        <v>54</v>
      </c>
      <c r="C26" s="34" t="s">
        <v>55</v>
      </c>
      <c r="D26" s="16">
        <v>0</v>
      </c>
      <c r="E26" s="16">
        <v>2500</v>
      </c>
      <c r="F26" s="16">
        <v>635</v>
      </c>
      <c r="G26" s="16">
        <v>25.4</v>
      </c>
      <c r="H26" s="11"/>
      <c r="I26" s="102" t="s">
        <v>995</v>
      </c>
      <c r="J26" s="15"/>
      <c r="K26" s="218"/>
      <c r="L26" s="241"/>
      <c r="M26" s="241"/>
      <c r="N26" s="241"/>
      <c r="O26" s="241"/>
      <c r="P26" s="241"/>
      <c r="Q26" s="241"/>
      <c r="R26" s="241"/>
      <c r="S26" s="241"/>
      <c r="T26" s="241"/>
      <c r="U26" s="241"/>
      <c r="V26" s="241"/>
    </row>
    <row r="27" spans="1:22" ht="25.5" hidden="1" x14ac:dyDescent="0.25">
      <c r="A27" s="117" t="s">
        <v>56</v>
      </c>
      <c r="B27" s="15" t="s">
        <v>57</v>
      </c>
      <c r="C27" s="34" t="s">
        <v>58</v>
      </c>
      <c r="D27" s="16">
        <v>521.94000000000005</v>
      </c>
      <c r="E27" s="16">
        <v>450</v>
      </c>
      <c r="F27" s="16">
        <v>553.04999999999995</v>
      </c>
      <c r="G27" s="16">
        <v>122.9</v>
      </c>
      <c r="H27" s="11">
        <f t="shared" ref="H27:H47" si="1">F27/D27*100</f>
        <v>105.96045522473845</v>
      </c>
      <c r="I27" s="16"/>
      <c r="J27" s="15"/>
      <c r="K27" s="218"/>
      <c r="L27" s="241"/>
      <c r="M27" s="241"/>
      <c r="N27" s="241"/>
      <c r="O27" s="241"/>
      <c r="P27" s="241"/>
      <c r="Q27" s="241"/>
      <c r="R27" s="241"/>
      <c r="S27" s="241"/>
      <c r="T27" s="241"/>
      <c r="U27" s="241"/>
      <c r="V27" s="241"/>
    </row>
    <row r="28" spans="1:22" ht="76.5" hidden="1" x14ac:dyDescent="0.25">
      <c r="A28" s="117" t="s">
        <v>59</v>
      </c>
      <c r="B28" s="15" t="s">
        <v>60</v>
      </c>
      <c r="C28" s="34" t="s">
        <v>61</v>
      </c>
      <c r="D28" s="16">
        <v>127.05</v>
      </c>
      <c r="E28" s="16">
        <v>230</v>
      </c>
      <c r="F28" s="16">
        <v>127.32</v>
      </c>
      <c r="G28" s="16">
        <v>55.4</v>
      </c>
      <c r="H28" s="11">
        <f t="shared" si="1"/>
        <v>100.2125147579693</v>
      </c>
      <c r="I28" s="34" t="s">
        <v>996</v>
      </c>
      <c r="J28" s="15"/>
      <c r="K28" s="218"/>
      <c r="L28" s="241"/>
      <c r="M28" s="241"/>
      <c r="N28" s="241"/>
      <c r="O28" s="241"/>
      <c r="P28" s="241"/>
      <c r="Q28" s="241"/>
      <c r="R28" s="241"/>
      <c r="S28" s="241"/>
      <c r="T28" s="241"/>
      <c r="U28" s="241"/>
      <c r="V28" s="241"/>
    </row>
    <row r="29" spans="1:22" ht="51" hidden="1" x14ac:dyDescent="0.25">
      <c r="A29" s="117" t="s">
        <v>62</v>
      </c>
      <c r="B29" s="15" t="s">
        <v>63</v>
      </c>
      <c r="C29" s="34" t="s">
        <v>61</v>
      </c>
      <c r="D29" s="16">
        <v>4.0860000000000003</v>
      </c>
      <c r="E29" s="16">
        <v>20</v>
      </c>
      <c r="F29" s="16">
        <v>2.6219999999999999</v>
      </c>
      <c r="G29" s="16">
        <v>13</v>
      </c>
      <c r="H29" s="11">
        <f t="shared" si="1"/>
        <v>64.170337738619665</v>
      </c>
      <c r="I29" s="34" t="s">
        <v>997</v>
      </c>
      <c r="J29" s="15"/>
      <c r="K29" s="218"/>
      <c r="L29" s="241"/>
      <c r="M29" s="241"/>
      <c r="N29" s="241"/>
      <c r="O29" s="241"/>
      <c r="P29" s="241"/>
      <c r="Q29" s="241"/>
      <c r="R29" s="241"/>
      <c r="S29" s="241"/>
      <c r="T29" s="241"/>
      <c r="U29" s="241"/>
      <c r="V29" s="241"/>
    </row>
    <row r="30" spans="1:22" ht="25.5" hidden="1" x14ac:dyDescent="0.25">
      <c r="A30" s="117" t="s">
        <v>64</v>
      </c>
      <c r="B30" s="15" t="s">
        <v>65</v>
      </c>
      <c r="C30" s="34" t="s">
        <v>61</v>
      </c>
      <c r="D30" s="16">
        <v>4146.3999999999996</v>
      </c>
      <c r="E30" s="16">
        <v>5500</v>
      </c>
      <c r="F30" s="34">
        <v>5197.8</v>
      </c>
      <c r="G30" s="16">
        <v>95</v>
      </c>
      <c r="H30" s="11">
        <f t="shared" si="1"/>
        <v>125.3569361373722</v>
      </c>
      <c r="I30" s="34"/>
      <c r="J30" s="15"/>
      <c r="K30" s="218"/>
      <c r="L30" s="241"/>
      <c r="M30" s="241"/>
      <c r="N30" s="241"/>
      <c r="O30" s="241"/>
      <c r="P30" s="241"/>
      <c r="Q30" s="241"/>
      <c r="R30" s="241"/>
      <c r="S30" s="241"/>
      <c r="T30" s="241"/>
      <c r="U30" s="241"/>
      <c r="V30" s="241"/>
    </row>
    <row r="31" spans="1:22" ht="25.5" hidden="1" x14ac:dyDescent="0.25">
      <c r="A31" s="117" t="s">
        <v>66</v>
      </c>
      <c r="B31" s="15" t="s">
        <v>67</v>
      </c>
      <c r="C31" s="34" t="s">
        <v>68</v>
      </c>
      <c r="D31" s="103">
        <v>7.04</v>
      </c>
      <c r="E31" s="16">
        <v>35</v>
      </c>
      <c r="F31" s="16">
        <v>13.12</v>
      </c>
      <c r="G31" s="16">
        <v>37.5</v>
      </c>
      <c r="H31" s="11">
        <f t="shared" si="1"/>
        <v>186.36363636363635</v>
      </c>
      <c r="I31" s="34" t="s">
        <v>998</v>
      </c>
      <c r="J31" s="15"/>
      <c r="K31" s="218"/>
      <c r="L31" s="241"/>
      <c r="M31" s="241"/>
      <c r="N31" s="241"/>
      <c r="O31" s="241"/>
      <c r="P31" s="241"/>
      <c r="Q31" s="241"/>
      <c r="R31" s="241"/>
      <c r="S31" s="241"/>
      <c r="T31" s="241"/>
      <c r="U31" s="241"/>
      <c r="V31" s="241"/>
    </row>
    <row r="32" spans="1:22" ht="38.25" hidden="1" x14ac:dyDescent="0.25">
      <c r="A32" s="117" t="s">
        <v>4</v>
      </c>
      <c r="B32" s="15" t="s">
        <v>69</v>
      </c>
      <c r="C32" s="34"/>
      <c r="D32" s="16"/>
      <c r="E32" s="16"/>
      <c r="F32" s="16"/>
      <c r="G32" s="16"/>
      <c r="H32" s="11"/>
      <c r="I32" s="34"/>
      <c r="J32" s="15"/>
      <c r="K32" s="218"/>
      <c r="L32" s="241"/>
      <c r="M32" s="241"/>
      <c r="N32" s="241"/>
      <c r="O32" s="241"/>
      <c r="P32" s="241"/>
      <c r="Q32" s="241"/>
      <c r="R32" s="241"/>
      <c r="S32" s="241"/>
      <c r="T32" s="241"/>
      <c r="U32" s="241"/>
      <c r="V32" s="241"/>
    </row>
    <row r="33" spans="1:22" ht="51" hidden="1" x14ac:dyDescent="0.25">
      <c r="A33" s="117" t="s">
        <v>70</v>
      </c>
      <c r="B33" s="15" t="s">
        <v>54</v>
      </c>
      <c r="C33" s="34" t="s">
        <v>55</v>
      </c>
      <c r="D33" s="16">
        <v>0</v>
      </c>
      <c r="E33" s="16">
        <v>5500</v>
      </c>
      <c r="F33" s="102">
        <v>2000</v>
      </c>
      <c r="G33" s="16">
        <v>36.4</v>
      </c>
      <c r="H33" s="11"/>
      <c r="I33" s="34" t="s">
        <v>999</v>
      </c>
      <c r="J33" s="15"/>
      <c r="K33" s="218"/>
      <c r="L33" s="241"/>
      <c r="M33" s="241"/>
      <c r="N33" s="241"/>
      <c r="O33" s="241"/>
      <c r="P33" s="241"/>
      <c r="Q33" s="241"/>
      <c r="R33" s="241"/>
      <c r="S33" s="241"/>
      <c r="T33" s="241"/>
      <c r="U33" s="241"/>
      <c r="V33" s="241"/>
    </row>
    <row r="34" spans="1:22" ht="25.5" hidden="1" x14ac:dyDescent="0.25">
      <c r="A34" s="117" t="s">
        <v>71</v>
      </c>
      <c r="B34" s="15" t="s">
        <v>57</v>
      </c>
      <c r="C34" s="34" t="s">
        <v>58</v>
      </c>
      <c r="D34" s="16">
        <v>570.29999999999995</v>
      </c>
      <c r="E34" s="16">
        <v>650</v>
      </c>
      <c r="F34" s="16">
        <v>603.1</v>
      </c>
      <c r="G34" s="16">
        <v>93</v>
      </c>
      <c r="H34" s="11">
        <f t="shared" si="1"/>
        <v>105.75135893389445</v>
      </c>
      <c r="I34" s="16"/>
      <c r="J34" s="15"/>
      <c r="K34" s="218"/>
      <c r="L34" s="241"/>
      <c r="M34" s="241"/>
      <c r="N34" s="241"/>
      <c r="O34" s="241"/>
      <c r="P34" s="241"/>
      <c r="Q34" s="241"/>
      <c r="R34" s="241"/>
      <c r="S34" s="241"/>
      <c r="T34" s="241"/>
      <c r="U34" s="241"/>
      <c r="V34" s="241"/>
    </row>
    <row r="35" spans="1:22" ht="25.5" hidden="1" x14ac:dyDescent="0.25">
      <c r="A35" s="117" t="s">
        <v>72</v>
      </c>
      <c r="B35" s="15" t="s">
        <v>60</v>
      </c>
      <c r="C35" s="34" t="s">
        <v>61</v>
      </c>
      <c r="D35" s="16">
        <v>158.30000000000001</v>
      </c>
      <c r="E35" s="16">
        <v>250</v>
      </c>
      <c r="F35" s="16">
        <v>157.1</v>
      </c>
      <c r="G35" s="16">
        <v>62.8</v>
      </c>
      <c r="H35" s="11">
        <f t="shared" si="1"/>
        <v>99.241945672773198</v>
      </c>
      <c r="I35" s="16"/>
      <c r="J35" s="15"/>
      <c r="K35" s="218"/>
      <c r="L35" s="241"/>
      <c r="M35" s="241"/>
      <c r="N35" s="241"/>
      <c r="O35" s="241"/>
      <c r="P35" s="241"/>
      <c r="Q35" s="241"/>
      <c r="R35" s="241"/>
      <c r="S35" s="241"/>
      <c r="T35" s="241"/>
      <c r="U35" s="241"/>
      <c r="V35" s="241"/>
    </row>
    <row r="36" spans="1:22" ht="38.25" hidden="1" x14ac:dyDescent="0.25">
      <c r="A36" s="117" t="s">
        <v>73</v>
      </c>
      <c r="B36" s="15" t="s">
        <v>74</v>
      </c>
      <c r="C36" s="34" t="s">
        <v>61</v>
      </c>
      <c r="D36" s="16">
        <v>21.92</v>
      </c>
      <c r="E36" s="16">
        <v>20</v>
      </c>
      <c r="F36" s="16">
        <v>21.92</v>
      </c>
      <c r="G36" s="16">
        <v>110</v>
      </c>
      <c r="H36" s="11">
        <f t="shared" si="1"/>
        <v>100</v>
      </c>
      <c r="I36" s="16"/>
      <c r="J36" s="15"/>
      <c r="K36" s="218"/>
      <c r="L36" s="241"/>
      <c r="M36" s="241"/>
      <c r="N36" s="241"/>
      <c r="O36" s="241"/>
      <c r="P36" s="241"/>
      <c r="Q36" s="241"/>
      <c r="R36" s="241"/>
      <c r="S36" s="241"/>
      <c r="T36" s="241"/>
      <c r="U36" s="241"/>
      <c r="V36" s="241"/>
    </row>
    <row r="37" spans="1:22" ht="25.5" hidden="1" x14ac:dyDescent="0.25">
      <c r="A37" s="117" t="s">
        <v>75</v>
      </c>
      <c r="B37" s="15" t="s">
        <v>65</v>
      </c>
      <c r="C37" s="34" t="s">
        <v>61</v>
      </c>
      <c r="D37" s="34">
        <v>4182</v>
      </c>
      <c r="E37" s="34">
        <v>8000</v>
      </c>
      <c r="F37" s="34">
        <v>4402.1000000000004</v>
      </c>
      <c r="G37" s="34">
        <v>55</v>
      </c>
      <c r="H37" s="11">
        <f t="shared" si="1"/>
        <v>105.26303204208514</v>
      </c>
      <c r="I37" s="15"/>
      <c r="J37" s="15"/>
      <c r="K37" s="218"/>
      <c r="L37" s="241"/>
      <c r="M37" s="241"/>
      <c r="N37" s="241"/>
      <c r="O37" s="241"/>
      <c r="P37" s="241"/>
      <c r="Q37" s="241"/>
      <c r="R37" s="241"/>
      <c r="S37" s="241"/>
      <c r="T37" s="241"/>
      <c r="U37" s="241"/>
      <c r="V37" s="241"/>
    </row>
    <row r="38" spans="1:22" ht="25.5" hidden="1" x14ac:dyDescent="0.25">
      <c r="A38" s="117" t="s">
        <v>76</v>
      </c>
      <c r="B38" s="15" t="s">
        <v>67</v>
      </c>
      <c r="C38" s="34" t="s">
        <v>68</v>
      </c>
      <c r="D38" s="34">
        <v>50</v>
      </c>
      <c r="E38" s="34">
        <v>50</v>
      </c>
      <c r="F38" s="34">
        <v>50</v>
      </c>
      <c r="G38" s="34">
        <v>100</v>
      </c>
      <c r="H38" s="11">
        <f t="shared" si="1"/>
        <v>100</v>
      </c>
      <c r="I38" s="15"/>
      <c r="J38" s="15"/>
      <c r="K38" s="218"/>
      <c r="L38" s="241"/>
      <c r="M38" s="241"/>
      <c r="N38" s="241"/>
      <c r="O38" s="241"/>
      <c r="P38" s="241"/>
      <c r="Q38" s="241"/>
      <c r="R38" s="241"/>
      <c r="S38" s="241"/>
      <c r="T38" s="241"/>
      <c r="U38" s="241"/>
      <c r="V38" s="241"/>
    </row>
    <row r="39" spans="1:22" ht="38.25" hidden="1" x14ac:dyDescent="0.25">
      <c r="A39" s="117" t="s">
        <v>10</v>
      </c>
      <c r="B39" s="15" t="s">
        <v>77</v>
      </c>
      <c r="C39" s="34"/>
      <c r="D39" s="34"/>
      <c r="E39" s="34"/>
      <c r="F39" s="34"/>
      <c r="G39" s="34"/>
      <c r="H39" s="11"/>
      <c r="I39" s="15"/>
      <c r="J39" s="15"/>
      <c r="K39" s="218"/>
      <c r="L39" s="241"/>
      <c r="M39" s="241"/>
      <c r="N39" s="241"/>
      <c r="O39" s="241"/>
      <c r="P39" s="241"/>
      <c r="Q39" s="241"/>
      <c r="R39" s="241"/>
      <c r="S39" s="241"/>
      <c r="T39" s="241"/>
      <c r="U39" s="241"/>
      <c r="V39" s="241"/>
    </row>
    <row r="40" spans="1:22" ht="51" hidden="1" x14ac:dyDescent="0.25">
      <c r="A40" s="117" t="s">
        <v>78</v>
      </c>
      <c r="B40" s="15" t="s">
        <v>54</v>
      </c>
      <c r="C40" s="34" t="s">
        <v>55</v>
      </c>
      <c r="D40" s="34">
        <v>0</v>
      </c>
      <c r="E40" s="34">
        <v>5500</v>
      </c>
      <c r="F40" s="102">
        <v>2000</v>
      </c>
      <c r="G40" s="34">
        <v>36.4</v>
      </c>
      <c r="H40" s="11"/>
      <c r="I40" s="102" t="s">
        <v>999</v>
      </c>
      <c r="J40" s="15"/>
      <c r="K40" s="218"/>
      <c r="L40" s="241"/>
      <c r="M40" s="241"/>
      <c r="N40" s="241"/>
      <c r="O40" s="241"/>
      <c r="P40" s="241"/>
      <c r="Q40" s="241"/>
      <c r="R40" s="241"/>
      <c r="S40" s="241"/>
      <c r="T40" s="241"/>
      <c r="U40" s="241"/>
      <c r="V40" s="241"/>
    </row>
    <row r="41" spans="1:22" ht="25.5" hidden="1" x14ac:dyDescent="0.25">
      <c r="A41" s="117" t="s">
        <v>79</v>
      </c>
      <c r="B41" s="15" t="s">
        <v>57</v>
      </c>
      <c r="C41" s="34" t="s">
        <v>58</v>
      </c>
      <c r="D41" s="34">
        <v>0</v>
      </c>
      <c r="E41" s="34">
        <v>200</v>
      </c>
      <c r="F41" s="34">
        <v>40</v>
      </c>
      <c r="G41" s="34">
        <v>20</v>
      </c>
      <c r="H41" s="11"/>
      <c r="I41" s="15"/>
      <c r="J41" s="15"/>
      <c r="K41" s="218"/>
      <c r="L41" s="241"/>
      <c r="M41" s="241"/>
      <c r="N41" s="241"/>
      <c r="O41" s="241"/>
      <c r="P41" s="241"/>
      <c r="Q41" s="241"/>
      <c r="R41" s="241"/>
      <c r="S41" s="241"/>
      <c r="T41" s="241"/>
      <c r="U41" s="241"/>
      <c r="V41" s="241"/>
    </row>
    <row r="42" spans="1:22" ht="25.5" hidden="1" x14ac:dyDescent="0.25">
      <c r="A42" s="117" t="s">
        <v>80</v>
      </c>
      <c r="B42" s="15" t="s">
        <v>60</v>
      </c>
      <c r="C42" s="34" t="s">
        <v>81</v>
      </c>
      <c r="D42" s="34">
        <v>0</v>
      </c>
      <c r="E42" s="34">
        <v>0</v>
      </c>
      <c r="F42" s="34">
        <v>0</v>
      </c>
      <c r="G42" s="34">
        <v>0</v>
      </c>
      <c r="H42" s="11"/>
      <c r="I42" s="15"/>
      <c r="J42" s="15"/>
      <c r="K42" s="218"/>
      <c r="L42" s="241"/>
      <c r="M42" s="241"/>
      <c r="N42" s="241"/>
      <c r="O42" s="241"/>
      <c r="P42" s="241"/>
      <c r="Q42" s="241"/>
      <c r="R42" s="241"/>
      <c r="S42" s="241"/>
      <c r="T42" s="241"/>
      <c r="U42" s="241"/>
      <c r="V42" s="241"/>
    </row>
    <row r="43" spans="1:22" ht="38.25" hidden="1" x14ac:dyDescent="0.25">
      <c r="A43" s="117" t="s">
        <v>82</v>
      </c>
      <c r="B43" s="15" t="s">
        <v>74</v>
      </c>
      <c r="C43" s="34" t="s">
        <v>61</v>
      </c>
      <c r="D43" s="34">
        <v>0</v>
      </c>
      <c r="E43" s="34">
        <v>0</v>
      </c>
      <c r="F43" s="34">
        <v>0</v>
      </c>
      <c r="G43" s="34">
        <v>0</v>
      </c>
      <c r="H43" s="11"/>
      <c r="I43" s="15"/>
      <c r="J43" s="15"/>
      <c r="K43" s="218"/>
      <c r="L43" s="241"/>
      <c r="M43" s="241"/>
      <c r="N43" s="241"/>
      <c r="O43" s="241"/>
      <c r="P43" s="241"/>
      <c r="Q43" s="241"/>
      <c r="R43" s="241"/>
      <c r="S43" s="241"/>
      <c r="T43" s="241"/>
      <c r="U43" s="241"/>
      <c r="V43" s="241"/>
    </row>
    <row r="44" spans="1:22" ht="25.5" hidden="1" x14ac:dyDescent="0.25">
      <c r="A44" s="117" t="s">
        <v>83</v>
      </c>
      <c r="B44" s="15" t="s">
        <v>65</v>
      </c>
      <c r="C44" s="34" t="s">
        <v>61</v>
      </c>
      <c r="D44" s="34">
        <v>15</v>
      </c>
      <c r="E44" s="34">
        <v>0</v>
      </c>
      <c r="F44" s="34">
        <v>0</v>
      </c>
      <c r="G44" s="34">
        <v>0</v>
      </c>
      <c r="H44" s="11"/>
      <c r="I44" s="15"/>
      <c r="J44" s="15"/>
      <c r="K44" s="218"/>
      <c r="L44" s="241"/>
      <c r="M44" s="241"/>
      <c r="N44" s="241"/>
      <c r="O44" s="241"/>
      <c r="P44" s="241"/>
      <c r="Q44" s="241"/>
      <c r="R44" s="241"/>
      <c r="S44" s="241"/>
      <c r="T44" s="241"/>
      <c r="U44" s="241"/>
      <c r="V44" s="241"/>
    </row>
    <row r="45" spans="1:22" ht="25.5" hidden="1" x14ac:dyDescent="0.25">
      <c r="A45" s="117" t="s">
        <v>84</v>
      </c>
      <c r="B45" s="15" t="s">
        <v>67</v>
      </c>
      <c r="C45" s="34" t="s">
        <v>68</v>
      </c>
      <c r="D45" s="34">
        <v>0</v>
      </c>
      <c r="E45" s="34">
        <v>0</v>
      </c>
      <c r="F45" s="34">
        <v>0</v>
      </c>
      <c r="G45" s="34">
        <v>0</v>
      </c>
      <c r="H45" s="11"/>
      <c r="I45" s="15"/>
      <c r="J45" s="15"/>
      <c r="K45" s="218"/>
      <c r="L45" s="241"/>
      <c r="M45" s="241"/>
      <c r="N45" s="241"/>
      <c r="O45" s="241"/>
      <c r="P45" s="241"/>
      <c r="Q45" s="241"/>
      <c r="R45" s="241"/>
      <c r="S45" s="241"/>
      <c r="T45" s="241"/>
      <c r="U45" s="241"/>
      <c r="V45" s="241"/>
    </row>
    <row r="46" spans="1:22" ht="38.25" hidden="1" x14ac:dyDescent="0.25">
      <c r="A46" s="117" t="s">
        <v>28</v>
      </c>
      <c r="B46" s="15" t="s">
        <v>1003</v>
      </c>
      <c r="C46" s="34" t="s">
        <v>18</v>
      </c>
      <c r="D46" s="34">
        <v>39.6</v>
      </c>
      <c r="E46" s="34">
        <v>30</v>
      </c>
      <c r="F46" s="16" t="s">
        <v>44</v>
      </c>
      <c r="G46" s="34" t="s">
        <v>44</v>
      </c>
      <c r="H46" s="11"/>
      <c r="I46" s="34" t="s">
        <v>1000</v>
      </c>
      <c r="J46" s="15"/>
      <c r="K46" s="218"/>
      <c r="L46" s="241"/>
      <c r="M46" s="241"/>
      <c r="N46" s="241"/>
      <c r="O46" s="241"/>
      <c r="P46" s="241"/>
      <c r="Q46" s="241"/>
      <c r="R46" s="241"/>
      <c r="S46" s="241"/>
      <c r="T46" s="241"/>
      <c r="U46" s="241"/>
      <c r="V46" s="241"/>
    </row>
    <row r="47" spans="1:22" ht="140.25" hidden="1" x14ac:dyDescent="0.25">
      <c r="A47" s="117" t="s">
        <v>29</v>
      </c>
      <c r="B47" s="15" t="s">
        <v>1002</v>
      </c>
      <c r="C47" s="34" t="s">
        <v>85</v>
      </c>
      <c r="D47" s="34">
        <v>88</v>
      </c>
      <c r="E47" s="34">
        <v>91</v>
      </c>
      <c r="F47" s="34">
        <v>88</v>
      </c>
      <c r="G47" s="34">
        <v>97</v>
      </c>
      <c r="H47" s="11">
        <f t="shared" si="1"/>
        <v>100</v>
      </c>
      <c r="I47" s="34" t="s">
        <v>1001</v>
      </c>
      <c r="J47" s="15"/>
      <c r="K47" s="218"/>
      <c r="L47" s="241"/>
      <c r="M47" s="241"/>
      <c r="N47" s="241"/>
      <c r="O47" s="241"/>
      <c r="P47" s="241"/>
      <c r="Q47" s="241"/>
      <c r="R47" s="241"/>
      <c r="S47" s="241"/>
      <c r="T47" s="241"/>
      <c r="U47" s="241"/>
      <c r="V47" s="241"/>
    </row>
    <row r="48" spans="1:22" ht="15" hidden="1" x14ac:dyDescent="0.25">
      <c r="A48" s="117"/>
      <c r="B48" s="256" t="s">
        <v>50</v>
      </c>
      <c r="C48" s="256"/>
      <c r="D48" s="256"/>
      <c r="E48" s="256"/>
      <c r="F48" s="256"/>
      <c r="G48" s="256"/>
      <c r="H48" s="256"/>
      <c r="I48" s="256"/>
      <c r="J48" s="256"/>
      <c r="K48" s="218"/>
      <c r="L48" s="241"/>
      <c r="M48" s="241"/>
      <c r="N48" s="241"/>
      <c r="O48" s="241"/>
      <c r="P48" s="241"/>
      <c r="Q48" s="241"/>
      <c r="R48" s="241"/>
      <c r="S48" s="241"/>
      <c r="T48" s="241"/>
      <c r="U48" s="241"/>
      <c r="V48" s="241"/>
    </row>
    <row r="49" spans="1:22" ht="103.5" hidden="1" customHeight="1" x14ac:dyDescent="0.25">
      <c r="A49" s="117" t="s">
        <v>5</v>
      </c>
      <c r="B49" s="15" t="s">
        <v>35</v>
      </c>
      <c r="C49" s="34" t="s">
        <v>18</v>
      </c>
      <c r="D49" s="16">
        <v>101</v>
      </c>
      <c r="E49" s="16">
        <v>118.9</v>
      </c>
      <c r="F49" s="16">
        <v>98.4</v>
      </c>
      <c r="G49" s="16">
        <v>83</v>
      </c>
      <c r="H49" s="94" t="s">
        <v>1004</v>
      </c>
      <c r="I49" s="34" t="s">
        <v>36</v>
      </c>
      <c r="J49" s="15"/>
      <c r="K49" s="218"/>
      <c r="L49" s="241"/>
      <c r="M49" s="241"/>
      <c r="N49" s="241"/>
      <c r="O49" s="241"/>
      <c r="P49" s="241"/>
      <c r="Q49" s="241"/>
      <c r="R49" s="241"/>
      <c r="S49" s="241"/>
      <c r="T49" s="241"/>
      <c r="U49" s="241"/>
      <c r="V49" s="241"/>
    </row>
    <row r="50" spans="1:22" ht="15" hidden="1" x14ac:dyDescent="0.25">
      <c r="A50" s="118"/>
      <c r="B50" s="256" t="s">
        <v>33</v>
      </c>
      <c r="C50" s="323"/>
      <c r="D50" s="323"/>
      <c r="E50" s="323"/>
      <c r="F50" s="323"/>
      <c r="G50" s="323"/>
      <c r="H50" s="323"/>
      <c r="I50" s="323"/>
      <c r="J50" s="323"/>
      <c r="K50" s="218"/>
      <c r="L50" s="241"/>
      <c r="M50" s="241"/>
      <c r="N50" s="241"/>
      <c r="O50" s="241"/>
      <c r="P50" s="241"/>
      <c r="Q50" s="241"/>
      <c r="R50" s="241"/>
      <c r="S50" s="241"/>
      <c r="T50" s="241"/>
      <c r="U50" s="241"/>
      <c r="V50" s="241"/>
    </row>
    <row r="51" spans="1:22" ht="51" hidden="1" x14ac:dyDescent="0.25">
      <c r="A51" s="104" t="s">
        <v>5</v>
      </c>
      <c r="B51" s="15" t="s">
        <v>22</v>
      </c>
      <c r="C51" s="105" t="s">
        <v>23</v>
      </c>
      <c r="D51" s="12">
        <v>400</v>
      </c>
      <c r="E51" s="12">
        <v>410</v>
      </c>
      <c r="F51" s="12">
        <v>410</v>
      </c>
      <c r="G51" s="11">
        <f t="shared" ref="G51:G74" si="2">F51/E51*100</f>
        <v>100</v>
      </c>
      <c r="H51" s="11">
        <f>F51/D51*100</f>
        <v>102.49999999999999</v>
      </c>
      <c r="I51" s="15"/>
      <c r="J51" s="15"/>
      <c r="K51" s="218"/>
      <c r="L51" s="241"/>
      <c r="M51" s="241"/>
      <c r="N51" s="241"/>
      <c r="O51" s="241"/>
      <c r="P51" s="241"/>
      <c r="Q51" s="241"/>
      <c r="R51" s="241"/>
      <c r="S51" s="241"/>
      <c r="T51" s="241"/>
      <c r="U51" s="241"/>
      <c r="V51" s="241"/>
    </row>
    <row r="52" spans="1:22" ht="25.5" hidden="1" x14ac:dyDescent="0.25">
      <c r="A52" s="104"/>
      <c r="B52" s="15" t="s">
        <v>24</v>
      </c>
      <c r="C52" s="105"/>
      <c r="D52" s="106"/>
      <c r="E52" s="106"/>
      <c r="F52" s="106"/>
      <c r="G52" s="11"/>
      <c r="H52" s="11"/>
      <c r="I52" s="15"/>
      <c r="J52" s="15"/>
      <c r="K52" s="218"/>
      <c r="L52" s="241"/>
      <c r="M52" s="241"/>
      <c r="N52" s="241"/>
      <c r="O52" s="241"/>
      <c r="P52" s="241"/>
      <c r="Q52" s="241"/>
      <c r="R52" s="241"/>
      <c r="S52" s="241"/>
      <c r="T52" s="241"/>
      <c r="U52" s="241"/>
      <c r="V52" s="241"/>
    </row>
    <row r="53" spans="1:22" ht="15" hidden="1" x14ac:dyDescent="0.25">
      <c r="A53" s="104" t="s">
        <v>4</v>
      </c>
      <c r="B53" s="15" t="s">
        <v>25</v>
      </c>
      <c r="C53" s="105" t="s">
        <v>9</v>
      </c>
      <c r="D53" s="106">
        <v>98138</v>
      </c>
      <c r="E53" s="106">
        <v>102000</v>
      </c>
      <c r="F53" s="106">
        <v>102013</v>
      </c>
      <c r="G53" s="11">
        <f t="shared" si="2"/>
        <v>100.01274509803922</v>
      </c>
      <c r="H53" s="11">
        <f t="shared" ref="H53:H58" si="3">F53/D53*100</f>
        <v>103.94852146976706</v>
      </c>
      <c r="I53" s="15"/>
      <c r="J53" s="15"/>
      <c r="K53" s="218"/>
      <c r="L53" s="241"/>
      <c r="M53" s="241"/>
      <c r="N53" s="241"/>
      <c r="O53" s="241"/>
      <c r="P53" s="241"/>
      <c r="Q53" s="241"/>
      <c r="R53" s="241"/>
      <c r="S53" s="241"/>
      <c r="T53" s="241"/>
      <c r="U53" s="241"/>
      <c r="V53" s="241"/>
    </row>
    <row r="54" spans="1:22" ht="15" hidden="1" x14ac:dyDescent="0.25">
      <c r="A54" s="104" t="s">
        <v>10</v>
      </c>
      <c r="B54" s="15" t="s">
        <v>26</v>
      </c>
      <c r="C54" s="105" t="s">
        <v>9</v>
      </c>
      <c r="D54" s="106">
        <v>39556</v>
      </c>
      <c r="E54" s="106">
        <v>39556</v>
      </c>
      <c r="F54" s="106">
        <v>39730</v>
      </c>
      <c r="G54" s="11">
        <f t="shared" si="2"/>
        <v>100.43988269794721</v>
      </c>
      <c r="H54" s="11">
        <f t="shared" si="3"/>
        <v>100.43988269794721</v>
      </c>
      <c r="I54" s="15"/>
      <c r="J54" s="15"/>
      <c r="K54" s="218"/>
      <c r="L54" s="241"/>
      <c r="M54" s="241"/>
      <c r="N54" s="241"/>
      <c r="O54" s="241"/>
      <c r="P54" s="241"/>
      <c r="Q54" s="241"/>
      <c r="R54" s="241"/>
      <c r="S54" s="241"/>
      <c r="T54" s="241"/>
      <c r="U54" s="241"/>
      <c r="V54" s="241"/>
    </row>
    <row r="55" spans="1:22" ht="25.5" hidden="1" x14ac:dyDescent="0.25">
      <c r="A55" s="104"/>
      <c r="B55" s="15" t="s">
        <v>27</v>
      </c>
      <c r="C55" s="105"/>
      <c r="D55" s="12"/>
      <c r="E55" s="12"/>
      <c r="F55" s="12"/>
      <c r="G55" s="11"/>
      <c r="H55" s="11"/>
      <c r="I55" s="15"/>
      <c r="J55" s="15"/>
      <c r="K55" s="218"/>
      <c r="L55" s="241"/>
      <c r="M55" s="241"/>
      <c r="N55" s="241"/>
      <c r="O55" s="241"/>
      <c r="P55" s="241"/>
      <c r="Q55" s="241"/>
      <c r="R55" s="241"/>
      <c r="S55" s="241"/>
      <c r="T55" s="241"/>
      <c r="U55" s="241"/>
      <c r="V55" s="241"/>
    </row>
    <row r="56" spans="1:22" ht="15" hidden="1" x14ac:dyDescent="0.25">
      <c r="A56" s="104" t="s">
        <v>28</v>
      </c>
      <c r="B56" s="15" t="s">
        <v>25</v>
      </c>
      <c r="C56" s="105" t="s">
        <v>428</v>
      </c>
      <c r="D56" s="107">
        <v>1372.4</v>
      </c>
      <c r="E56" s="107">
        <v>1370</v>
      </c>
      <c r="F56" s="108">
        <v>1373.029</v>
      </c>
      <c r="G56" s="11">
        <f t="shared" si="2"/>
        <v>100.22109489051094</v>
      </c>
      <c r="H56" s="11">
        <f t="shared" si="3"/>
        <v>100.04583211891575</v>
      </c>
      <c r="I56" s="15"/>
      <c r="J56" s="15"/>
      <c r="K56" s="218"/>
      <c r="L56" s="241"/>
      <c r="M56" s="241"/>
      <c r="N56" s="241"/>
      <c r="O56" s="241"/>
      <c r="P56" s="241"/>
      <c r="Q56" s="241"/>
      <c r="R56" s="241"/>
      <c r="S56" s="241"/>
      <c r="T56" s="241"/>
      <c r="U56" s="241"/>
      <c r="V56" s="241"/>
    </row>
    <row r="57" spans="1:22" ht="76.5" hidden="1" x14ac:dyDescent="0.25">
      <c r="A57" s="117" t="s">
        <v>29</v>
      </c>
      <c r="B57" s="15" t="s">
        <v>26</v>
      </c>
      <c r="C57" s="105" t="s">
        <v>428</v>
      </c>
      <c r="D57" s="107">
        <v>5470.1</v>
      </c>
      <c r="E57" s="107">
        <v>5274</v>
      </c>
      <c r="F57" s="108">
        <v>5258.5240000000003</v>
      </c>
      <c r="G57" s="11">
        <f t="shared" si="2"/>
        <v>99.70656048540009</v>
      </c>
      <c r="H57" s="11">
        <f t="shared" si="3"/>
        <v>96.132136524012353</v>
      </c>
      <c r="I57" s="34" t="s">
        <v>104</v>
      </c>
      <c r="J57" s="15"/>
      <c r="K57" s="218"/>
      <c r="L57" s="241"/>
      <c r="M57" s="241"/>
      <c r="N57" s="241"/>
      <c r="O57" s="241"/>
      <c r="P57" s="241"/>
      <c r="Q57" s="241"/>
      <c r="R57" s="241"/>
      <c r="S57" s="241"/>
      <c r="T57" s="241"/>
      <c r="U57" s="241"/>
      <c r="V57" s="241"/>
    </row>
    <row r="58" spans="1:22" ht="25.5" hidden="1" x14ac:dyDescent="0.25">
      <c r="A58" s="117" t="s">
        <v>30</v>
      </c>
      <c r="B58" s="15" t="s">
        <v>31</v>
      </c>
      <c r="C58" s="105" t="s">
        <v>428</v>
      </c>
      <c r="D58" s="107">
        <v>445</v>
      </c>
      <c r="E58" s="107">
        <v>394.5</v>
      </c>
      <c r="F58" s="108">
        <v>408.68599999999998</v>
      </c>
      <c r="G58" s="11">
        <f t="shared" si="2"/>
        <v>103.59594423320659</v>
      </c>
      <c r="H58" s="11">
        <f t="shared" si="3"/>
        <v>91.839550561797751</v>
      </c>
      <c r="I58" s="109"/>
      <c r="J58" s="15"/>
      <c r="K58" s="218"/>
      <c r="L58" s="241"/>
      <c r="M58" s="241"/>
      <c r="N58" s="241"/>
      <c r="O58" s="241"/>
      <c r="P58" s="241"/>
      <c r="Q58" s="241"/>
      <c r="R58" s="241"/>
      <c r="S58" s="241"/>
      <c r="T58" s="241"/>
      <c r="U58" s="241"/>
      <c r="V58" s="241"/>
    </row>
    <row r="59" spans="1:22" ht="16.5" hidden="1" customHeight="1" x14ac:dyDescent="0.25">
      <c r="A59" s="117"/>
      <c r="B59" s="256" t="s">
        <v>102</v>
      </c>
      <c r="C59" s="256"/>
      <c r="D59" s="256"/>
      <c r="E59" s="256"/>
      <c r="F59" s="256"/>
      <c r="G59" s="256"/>
      <c r="H59" s="256"/>
      <c r="I59" s="256"/>
      <c r="J59" s="256"/>
      <c r="K59" s="218"/>
      <c r="L59" s="241"/>
      <c r="M59" s="241"/>
      <c r="N59" s="241"/>
      <c r="O59" s="241"/>
      <c r="P59" s="241"/>
      <c r="Q59" s="241"/>
      <c r="R59" s="241"/>
      <c r="S59" s="241"/>
      <c r="T59" s="241"/>
      <c r="U59" s="241"/>
      <c r="V59" s="241"/>
    </row>
    <row r="60" spans="1:22" ht="51" hidden="1" x14ac:dyDescent="0.25">
      <c r="A60" s="117">
        <v>1</v>
      </c>
      <c r="B60" s="15" t="s">
        <v>87</v>
      </c>
      <c r="C60" s="105" t="s">
        <v>18</v>
      </c>
      <c r="D60" s="105">
        <v>11</v>
      </c>
      <c r="E60" s="105">
        <v>12</v>
      </c>
      <c r="F60" s="105">
        <v>12</v>
      </c>
      <c r="G60" s="11">
        <f t="shared" si="2"/>
        <v>100</v>
      </c>
      <c r="H60" s="94" t="s">
        <v>1005</v>
      </c>
      <c r="I60" s="15"/>
      <c r="J60" s="15"/>
      <c r="K60" s="218"/>
      <c r="L60" s="241"/>
      <c r="M60" s="241"/>
      <c r="N60" s="241"/>
      <c r="O60" s="241"/>
      <c r="P60" s="241"/>
      <c r="Q60" s="241"/>
      <c r="R60" s="241"/>
      <c r="S60" s="241"/>
      <c r="T60" s="241"/>
      <c r="U60" s="241"/>
      <c r="V60" s="241"/>
    </row>
    <row r="61" spans="1:22" ht="76.5" hidden="1" x14ac:dyDescent="0.25">
      <c r="A61" s="117">
        <v>2</v>
      </c>
      <c r="B61" s="15" t="s">
        <v>88</v>
      </c>
      <c r="C61" s="105" t="s">
        <v>18</v>
      </c>
      <c r="D61" s="105">
        <v>21</v>
      </c>
      <c r="E61" s="105">
        <v>22</v>
      </c>
      <c r="F61" s="105">
        <v>26</v>
      </c>
      <c r="G61" s="11">
        <f t="shared" si="2"/>
        <v>118.18181818181819</v>
      </c>
      <c r="H61" s="94" t="s">
        <v>1008</v>
      </c>
      <c r="I61" s="34" t="s">
        <v>1009</v>
      </c>
      <c r="J61" s="15"/>
      <c r="K61" s="218"/>
      <c r="L61" s="241"/>
      <c r="M61" s="241"/>
      <c r="N61" s="241"/>
      <c r="O61" s="241"/>
      <c r="P61" s="241"/>
      <c r="Q61" s="241"/>
      <c r="R61" s="241"/>
      <c r="S61" s="241"/>
      <c r="T61" s="241"/>
      <c r="U61" s="241"/>
      <c r="V61" s="241"/>
    </row>
    <row r="62" spans="1:22" ht="127.5" hidden="1" x14ac:dyDescent="0.25">
      <c r="A62" s="117">
        <v>3</v>
      </c>
      <c r="B62" s="15" t="s">
        <v>89</v>
      </c>
      <c r="C62" s="105"/>
      <c r="D62" s="105"/>
      <c r="E62" s="105"/>
      <c r="F62" s="105"/>
      <c r="G62" s="11"/>
      <c r="H62" s="11"/>
      <c r="I62" s="15"/>
      <c r="J62" s="15"/>
      <c r="K62" s="218"/>
      <c r="L62" s="241"/>
      <c r="M62" s="241"/>
      <c r="N62" s="241"/>
      <c r="O62" s="241"/>
      <c r="P62" s="241"/>
      <c r="Q62" s="241"/>
      <c r="R62" s="241"/>
      <c r="S62" s="241"/>
      <c r="T62" s="241"/>
      <c r="U62" s="241"/>
      <c r="V62" s="241"/>
    </row>
    <row r="63" spans="1:22" ht="15" hidden="1" x14ac:dyDescent="0.25">
      <c r="A63" s="230"/>
      <c r="B63" s="15" t="s">
        <v>90</v>
      </c>
      <c r="C63" s="105"/>
      <c r="D63" s="105"/>
      <c r="E63" s="105"/>
      <c r="F63" s="105"/>
      <c r="G63" s="11"/>
      <c r="H63" s="11"/>
      <c r="I63" s="15"/>
      <c r="J63" s="15"/>
      <c r="K63" s="218"/>
      <c r="L63" s="241"/>
      <c r="M63" s="241"/>
      <c r="N63" s="241"/>
      <c r="O63" s="241"/>
      <c r="P63" s="241"/>
      <c r="Q63" s="241"/>
      <c r="R63" s="241"/>
      <c r="S63" s="241"/>
      <c r="T63" s="241"/>
      <c r="U63" s="241"/>
      <c r="V63" s="241"/>
    </row>
    <row r="64" spans="1:22" ht="51" hidden="1" x14ac:dyDescent="0.25">
      <c r="A64" s="230"/>
      <c r="B64" s="15" t="s">
        <v>91</v>
      </c>
      <c r="C64" s="105" t="s">
        <v>18</v>
      </c>
      <c r="D64" s="105">
        <v>96</v>
      </c>
      <c r="E64" s="105">
        <v>97</v>
      </c>
      <c r="F64" s="105">
        <v>101.9</v>
      </c>
      <c r="G64" s="11">
        <f t="shared" si="2"/>
        <v>105.05154639175258</v>
      </c>
      <c r="H64" s="94" t="s">
        <v>1011</v>
      </c>
      <c r="I64" s="15"/>
      <c r="J64" s="15"/>
      <c r="K64" s="218"/>
      <c r="L64" s="241"/>
      <c r="M64" s="241"/>
      <c r="N64" s="241"/>
      <c r="O64" s="241"/>
      <c r="P64" s="241"/>
      <c r="Q64" s="241"/>
      <c r="R64" s="241"/>
      <c r="S64" s="241"/>
      <c r="T64" s="241"/>
      <c r="U64" s="241"/>
      <c r="V64" s="241"/>
    </row>
    <row r="65" spans="1:22" ht="51" hidden="1" x14ac:dyDescent="0.25">
      <c r="A65" s="230"/>
      <c r="B65" s="15" t="s">
        <v>92</v>
      </c>
      <c r="C65" s="105" t="s">
        <v>18</v>
      </c>
      <c r="D65" s="105">
        <v>93</v>
      </c>
      <c r="E65" s="105">
        <v>94</v>
      </c>
      <c r="F65" s="105">
        <v>104.7</v>
      </c>
      <c r="G65" s="11">
        <f t="shared" si="2"/>
        <v>111.38297872340426</v>
      </c>
      <c r="H65" s="94" t="s">
        <v>1012</v>
      </c>
      <c r="I65" s="15"/>
      <c r="J65" s="15"/>
      <c r="K65" s="218"/>
      <c r="L65" s="241"/>
      <c r="M65" s="241"/>
      <c r="N65" s="241"/>
      <c r="O65" s="241"/>
      <c r="P65" s="241"/>
      <c r="Q65" s="241"/>
      <c r="R65" s="241"/>
      <c r="S65" s="241"/>
      <c r="T65" s="241"/>
      <c r="U65" s="241"/>
      <c r="V65" s="241"/>
    </row>
    <row r="66" spans="1:22" ht="51" hidden="1" x14ac:dyDescent="0.25">
      <c r="A66" s="230"/>
      <c r="B66" s="15" t="s">
        <v>93</v>
      </c>
      <c r="C66" s="105" t="s">
        <v>18</v>
      </c>
      <c r="D66" s="105">
        <v>85</v>
      </c>
      <c r="E66" s="105">
        <v>90</v>
      </c>
      <c r="F66" s="105">
        <v>100</v>
      </c>
      <c r="G66" s="11">
        <f t="shared" si="2"/>
        <v>111.11111111111111</v>
      </c>
      <c r="H66" s="94" t="s">
        <v>1013</v>
      </c>
      <c r="I66" s="15"/>
      <c r="J66" s="15"/>
      <c r="K66" s="218"/>
      <c r="L66" s="241"/>
      <c r="M66" s="241"/>
      <c r="N66" s="241"/>
      <c r="O66" s="241"/>
      <c r="P66" s="241"/>
      <c r="Q66" s="241"/>
      <c r="R66" s="241"/>
      <c r="S66" s="241"/>
      <c r="T66" s="241"/>
      <c r="U66" s="241"/>
      <c r="V66" s="241"/>
    </row>
    <row r="67" spans="1:22" ht="51" hidden="1" x14ac:dyDescent="0.25">
      <c r="A67" s="230"/>
      <c r="B67" s="15" t="s">
        <v>94</v>
      </c>
      <c r="C67" s="105" t="s">
        <v>18</v>
      </c>
      <c r="D67" s="105">
        <v>72</v>
      </c>
      <c r="E67" s="105">
        <v>75</v>
      </c>
      <c r="F67" s="105">
        <v>86.9</v>
      </c>
      <c r="G67" s="11">
        <f t="shared" si="2"/>
        <v>115.86666666666667</v>
      </c>
      <c r="H67" s="94" t="s">
        <v>1014</v>
      </c>
      <c r="I67" s="15"/>
      <c r="J67" s="15"/>
      <c r="K67" s="218"/>
      <c r="L67" s="241"/>
      <c r="M67" s="241"/>
      <c r="N67" s="241"/>
      <c r="O67" s="241"/>
      <c r="P67" s="241"/>
      <c r="Q67" s="241"/>
      <c r="R67" s="241"/>
      <c r="S67" s="241"/>
      <c r="T67" s="241"/>
      <c r="U67" s="241"/>
      <c r="V67" s="241"/>
    </row>
    <row r="68" spans="1:22" ht="51" hidden="1" x14ac:dyDescent="0.25">
      <c r="A68" s="230"/>
      <c r="B68" s="15" t="s">
        <v>95</v>
      </c>
      <c r="C68" s="105" t="s">
        <v>18</v>
      </c>
      <c r="D68" s="105">
        <v>70</v>
      </c>
      <c r="E68" s="105">
        <v>75</v>
      </c>
      <c r="F68" s="105">
        <v>75.2</v>
      </c>
      <c r="G68" s="11">
        <f t="shared" si="2"/>
        <v>100.26666666666667</v>
      </c>
      <c r="H68" s="94" t="s">
        <v>1015</v>
      </c>
      <c r="I68" s="15"/>
      <c r="J68" s="15"/>
      <c r="K68" s="218"/>
      <c r="L68" s="241"/>
      <c r="M68" s="241"/>
      <c r="N68" s="241"/>
      <c r="O68" s="241"/>
      <c r="P68" s="241"/>
      <c r="Q68" s="241"/>
      <c r="R68" s="241"/>
      <c r="S68" s="241"/>
      <c r="T68" s="241"/>
      <c r="U68" s="241"/>
      <c r="V68" s="241"/>
    </row>
    <row r="69" spans="1:22" ht="51" hidden="1" x14ac:dyDescent="0.25">
      <c r="A69" s="230"/>
      <c r="B69" s="15" t="s">
        <v>96</v>
      </c>
      <c r="C69" s="105" t="s">
        <v>18</v>
      </c>
      <c r="D69" s="105">
        <v>70</v>
      </c>
      <c r="E69" s="105">
        <v>75</v>
      </c>
      <c r="F69" s="105">
        <v>79.7</v>
      </c>
      <c r="G69" s="11">
        <f t="shared" si="2"/>
        <v>106.26666666666667</v>
      </c>
      <c r="H69" s="94" t="s">
        <v>1007</v>
      </c>
      <c r="I69" s="15"/>
      <c r="J69" s="15"/>
      <c r="K69" s="218"/>
      <c r="L69" s="241"/>
      <c r="M69" s="241"/>
      <c r="N69" s="241"/>
      <c r="O69" s="241"/>
      <c r="P69" s="241"/>
      <c r="Q69" s="241"/>
      <c r="R69" s="241"/>
      <c r="S69" s="241"/>
      <c r="T69" s="241"/>
      <c r="U69" s="241"/>
      <c r="V69" s="241"/>
    </row>
    <row r="70" spans="1:22" ht="51" hidden="1" x14ac:dyDescent="0.25">
      <c r="A70" s="230"/>
      <c r="B70" s="15" t="s">
        <v>97</v>
      </c>
      <c r="C70" s="105" t="s">
        <v>18</v>
      </c>
      <c r="D70" s="105">
        <v>56</v>
      </c>
      <c r="E70" s="105">
        <v>60</v>
      </c>
      <c r="F70" s="105">
        <v>86.8</v>
      </c>
      <c r="G70" s="11">
        <f t="shared" si="2"/>
        <v>144.66666666666666</v>
      </c>
      <c r="H70" s="94" t="s">
        <v>1016</v>
      </c>
      <c r="I70" s="15"/>
      <c r="J70" s="15"/>
      <c r="K70" s="218"/>
      <c r="L70" s="241"/>
      <c r="M70" s="241"/>
      <c r="N70" s="241"/>
      <c r="O70" s="241"/>
      <c r="P70" s="241"/>
      <c r="Q70" s="241"/>
      <c r="R70" s="241"/>
      <c r="S70" s="241"/>
      <c r="T70" s="241"/>
      <c r="U70" s="241"/>
      <c r="V70" s="241"/>
    </row>
    <row r="71" spans="1:22" ht="50.25" hidden="1" customHeight="1" x14ac:dyDescent="0.25">
      <c r="A71" s="117">
        <v>4</v>
      </c>
      <c r="B71" s="15" t="s">
        <v>98</v>
      </c>
      <c r="C71" s="105"/>
      <c r="D71" s="105"/>
      <c r="E71" s="105"/>
      <c r="F71" s="105"/>
      <c r="G71" s="11"/>
      <c r="H71" s="11"/>
      <c r="I71" s="15"/>
      <c r="J71" s="15"/>
      <c r="K71" s="218"/>
      <c r="L71" s="241"/>
      <c r="M71" s="241"/>
      <c r="N71" s="241"/>
      <c r="O71" s="241"/>
      <c r="P71" s="241"/>
      <c r="Q71" s="241"/>
      <c r="R71" s="241"/>
      <c r="S71" s="241"/>
      <c r="T71" s="241"/>
      <c r="U71" s="241"/>
      <c r="V71" s="241"/>
    </row>
    <row r="72" spans="1:22" ht="15" hidden="1" x14ac:dyDescent="0.25">
      <c r="A72" s="117"/>
      <c r="B72" s="15" t="s">
        <v>99</v>
      </c>
      <c r="C72" s="105" t="s">
        <v>18</v>
      </c>
      <c r="D72" s="105">
        <v>80</v>
      </c>
      <c r="E72" s="105">
        <v>80</v>
      </c>
      <c r="F72" s="105">
        <v>80</v>
      </c>
      <c r="G72" s="11">
        <f t="shared" si="2"/>
        <v>100</v>
      </c>
      <c r="H72" s="110">
        <v>0</v>
      </c>
      <c r="I72" s="15"/>
      <c r="J72" s="15"/>
      <c r="K72" s="218"/>
      <c r="L72" s="241"/>
      <c r="M72" s="241"/>
      <c r="N72" s="241"/>
      <c r="O72" s="241"/>
      <c r="P72" s="241"/>
      <c r="Q72" s="241"/>
      <c r="R72" s="241"/>
      <c r="S72" s="241"/>
      <c r="T72" s="241"/>
      <c r="U72" s="241"/>
      <c r="V72" s="241"/>
    </row>
    <row r="73" spans="1:22" ht="15" hidden="1" x14ac:dyDescent="0.25">
      <c r="A73" s="117"/>
      <c r="B73" s="15" t="s">
        <v>100</v>
      </c>
      <c r="C73" s="105" t="s">
        <v>18</v>
      </c>
      <c r="D73" s="105">
        <v>50</v>
      </c>
      <c r="E73" s="105">
        <v>50</v>
      </c>
      <c r="F73" s="105">
        <v>50</v>
      </c>
      <c r="G73" s="11">
        <f t="shared" si="2"/>
        <v>100</v>
      </c>
      <c r="H73" s="110">
        <v>0</v>
      </c>
      <c r="I73" s="15"/>
      <c r="J73" s="15"/>
      <c r="K73" s="218"/>
      <c r="L73" s="241"/>
      <c r="M73" s="241"/>
      <c r="N73" s="241"/>
      <c r="O73" s="241"/>
      <c r="P73" s="241"/>
      <c r="Q73" s="241"/>
      <c r="R73" s="241"/>
      <c r="S73" s="241"/>
      <c r="T73" s="241"/>
      <c r="U73" s="241"/>
      <c r="V73" s="241"/>
    </row>
    <row r="74" spans="1:22" ht="25.5" hidden="1" x14ac:dyDescent="0.25">
      <c r="A74" s="117"/>
      <c r="B74" s="15" t="s">
        <v>101</v>
      </c>
      <c r="C74" s="105" t="s">
        <v>18</v>
      </c>
      <c r="D74" s="105">
        <v>60</v>
      </c>
      <c r="E74" s="105">
        <v>60</v>
      </c>
      <c r="F74" s="105">
        <v>60</v>
      </c>
      <c r="G74" s="11">
        <f t="shared" si="2"/>
        <v>100</v>
      </c>
      <c r="H74" s="110">
        <v>0</v>
      </c>
      <c r="I74" s="15"/>
      <c r="J74" s="15"/>
      <c r="K74" s="218"/>
      <c r="L74" s="241"/>
      <c r="M74" s="241"/>
      <c r="N74" s="241"/>
      <c r="O74" s="241"/>
      <c r="P74" s="241"/>
      <c r="Q74" s="241"/>
      <c r="R74" s="241"/>
      <c r="S74" s="241"/>
      <c r="T74" s="241"/>
      <c r="U74" s="241"/>
      <c r="V74" s="241"/>
    </row>
    <row r="75" spans="1:22" ht="15" hidden="1" customHeight="1" x14ac:dyDescent="0.25">
      <c r="A75" s="117"/>
      <c r="B75" s="256" t="s">
        <v>103</v>
      </c>
      <c r="C75" s="323"/>
      <c r="D75" s="323"/>
      <c r="E75" s="323"/>
      <c r="F75" s="323"/>
      <c r="G75" s="323"/>
      <c r="H75" s="323"/>
      <c r="I75" s="323"/>
      <c r="J75" s="323"/>
      <c r="K75" s="218"/>
      <c r="L75" s="241"/>
      <c r="M75" s="241"/>
      <c r="N75" s="241"/>
      <c r="O75" s="241"/>
      <c r="P75" s="241"/>
      <c r="Q75" s="241"/>
      <c r="R75" s="241"/>
      <c r="S75" s="241"/>
      <c r="T75" s="241"/>
      <c r="U75" s="241"/>
      <c r="V75" s="241"/>
    </row>
    <row r="76" spans="1:22" ht="89.25" hidden="1" x14ac:dyDescent="0.25">
      <c r="A76" s="117" t="s">
        <v>5</v>
      </c>
      <c r="B76" s="15" t="s">
        <v>711</v>
      </c>
      <c r="C76" s="105" t="s">
        <v>712</v>
      </c>
      <c r="D76" s="105">
        <v>2.2000000000000002</v>
      </c>
      <c r="E76" s="105">
        <v>2.5</v>
      </c>
      <c r="F76" s="105">
        <v>2.2000000000000002</v>
      </c>
      <c r="G76" s="111">
        <f>SUM(E76/F76*100)</f>
        <v>113.63636363636363</v>
      </c>
      <c r="H76" s="111">
        <v>0</v>
      </c>
      <c r="I76" s="105" t="s">
        <v>1010</v>
      </c>
      <c r="J76" s="105"/>
      <c r="K76" s="218"/>
      <c r="L76" s="241"/>
      <c r="M76" s="241"/>
      <c r="N76" s="241"/>
      <c r="O76" s="241"/>
      <c r="P76" s="241"/>
      <c r="Q76" s="241"/>
      <c r="R76" s="241"/>
      <c r="S76" s="241"/>
      <c r="T76" s="241"/>
      <c r="U76" s="241"/>
      <c r="V76" s="241"/>
    </row>
    <row r="77" spans="1:22" ht="69" hidden="1" customHeight="1" x14ac:dyDescent="0.25">
      <c r="A77" s="117">
        <v>2</v>
      </c>
      <c r="B77" s="15" t="s">
        <v>713</v>
      </c>
      <c r="C77" s="105" t="s">
        <v>712</v>
      </c>
      <c r="D77" s="105">
        <v>4.4999999999999998E-2</v>
      </c>
      <c r="E77" s="105">
        <v>7.4999999999999997E-2</v>
      </c>
      <c r="F77" s="105">
        <v>4.4999999999999998E-2</v>
      </c>
      <c r="G77" s="111">
        <f>SUM(E77/F77*100)</f>
        <v>166.66666666666669</v>
      </c>
      <c r="H77" s="111">
        <v>0</v>
      </c>
      <c r="I77" s="105" t="s">
        <v>1010</v>
      </c>
      <c r="J77" s="105"/>
      <c r="K77" s="218"/>
      <c r="L77" s="241"/>
      <c r="M77" s="241"/>
      <c r="N77" s="241"/>
      <c r="O77" s="241"/>
      <c r="P77" s="241"/>
      <c r="Q77" s="241"/>
      <c r="R77" s="241"/>
      <c r="S77" s="241"/>
      <c r="T77" s="241"/>
      <c r="U77" s="241"/>
      <c r="V77" s="241"/>
    </row>
    <row r="78" spans="1:22" ht="179.25" hidden="1" x14ac:dyDescent="0.25">
      <c r="A78" s="117">
        <v>3</v>
      </c>
      <c r="B78" s="15" t="s">
        <v>714</v>
      </c>
      <c r="C78" s="105" t="s">
        <v>712</v>
      </c>
      <c r="D78" s="105">
        <v>0.17</v>
      </c>
      <c r="E78" s="105">
        <v>0.2</v>
      </c>
      <c r="F78" s="105">
        <v>0.308</v>
      </c>
      <c r="G78" s="111">
        <f>SUM(E78/F78*100)</f>
        <v>64.935064935064929</v>
      </c>
      <c r="H78" s="112">
        <f>D78/F78*100</f>
        <v>55.194805194805198</v>
      </c>
      <c r="I78" s="58" t="s">
        <v>1017</v>
      </c>
      <c r="J78" s="105"/>
      <c r="K78" s="218"/>
      <c r="L78" s="241"/>
      <c r="M78" s="241"/>
      <c r="N78" s="241"/>
      <c r="O78" s="241"/>
      <c r="P78" s="241"/>
      <c r="Q78" s="241"/>
      <c r="R78" s="241"/>
      <c r="S78" s="241"/>
      <c r="T78" s="241"/>
      <c r="U78" s="241"/>
      <c r="V78" s="241"/>
    </row>
    <row r="79" spans="1:22" ht="66.75" hidden="1" customHeight="1" x14ac:dyDescent="0.25">
      <c r="A79" s="117">
        <v>4</v>
      </c>
      <c r="B79" s="15" t="s">
        <v>715</v>
      </c>
      <c r="C79" s="105" t="s">
        <v>712</v>
      </c>
      <c r="D79" s="105">
        <v>0.44</v>
      </c>
      <c r="E79" s="105">
        <v>0.65</v>
      </c>
      <c r="F79" s="105">
        <v>0.52</v>
      </c>
      <c r="G79" s="111">
        <f>SUM(E79/F79*100)</f>
        <v>125</v>
      </c>
      <c r="H79" s="112">
        <f>D79/F79*100</f>
        <v>84.615384615384613</v>
      </c>
      <c r="I79" s="105"/>
      <c r="J79" s="105"/>
      <c r="K79" s="218"/>
      <c r="L79" s="241"/>
      <c r="M79" s="241"/>
      <c r="N79" s="241"/>
      <c r="O79" s="241"/>
      <c r="P79" s="241"/>
      <c r="Q79" s="241"/>
      <c r="R79" s="241"/>
      <c r="S79" s="241"/>
      <c r="T79" s="241"/>
      <c r="U79" s="241"/>
      <c r="V79" s="241"/>
    </row>
    <row r="80" spans="1:22" ht="76.5" hidden="1" x14ac:dyDescent="0.25">
      <c r="A80" s="117" t="s">
        <v>29</v>
      </c>
      <c r="B80" s="15" t="s">
        <v>105</v>
      </c>
      <c r="C80" s="105" t="s">
        <v>18</v>
      </c>
      <c r="D80" s="105">
        <v>27.3</v>
      </c>
      <c r="E80" s="105">
        <v>25.2</v>
      </c>
      <c r="F80" s="105">
        <v>25.2</v>
      </c>
      <c r="G80" s="111">
        <f>SUM(E80/F80*100)</f>
        <v>100</v>
      </c>
      <c r="H80" s="111" t="s">
        <v>1018</v>
      </c>
      <c r="I80" s="105" t="s">
        <v>1010</v>
      </c>
      <c r="J80" s="105"/>
      <c r="K80" s="218"/>
      <c r="L80" s="241"/>
      <c r="M80" s="241"/>
      <c r="N80" s="241"/>
      <c r="O80" s="241"/>
      <c r="P80" s="241"/>
      <c r="Q80" s="241"/>
      <c r="R80" s="241"/>
      <c r="S80" s="241"/>
      <c r="T80" s="241"/>
      <c r="U80" s="241"/>
      <c r="V80" s="241"/>
    </row>
    <row r="81" spans="1:22" ht="91.5" hidden="1" customHeight="1" x14ac:dyDescent="0.25">
      <c r="A81" s="117" t="s">
        <v>30</v>
      </c>
      <c r="B81" s="15" t="s">
        <v>106</v>
      </c>
      <c r="C81" s="105" t="s">
        <v>49</v>
      </c>
      <c r="D81" s="105">
        <v>9.5</v>
      </c>
      <c r="E81" s="105">
        <v>7.95</v>
      </c>
      <c r="F81" s="105">
        <v>0</v>
      </c>
      <c r="G81" s="105">
        <v>0</v>
      </c>
      <c r="H81" s="105">
        <v>0</v>
      </c>
      <c r="I81" s="105" t="s">
        <v>110</v>
      </c>
      <c r="J81" s="105"/>
      <c r="K81" s="218"/>
      <c r="L81" s="241"/>
      <c r="M81" s="241"/>
      <c r="N81" s="241"/>
      <c r="O81" s="241"/>
      <c r="P81" s="241"/>
      <c r="Q81" s="241"/>
      <c r="R81" s="241"/>
      <c r="S81" s="241"/>
      <c r="T81" s="241"/>
      <c r="U81" s="241"/>
      <c r="V81" s="241"/>
    </row>
    <row r="82" spans="1:22" ht="78" hidden="1" customHeight="1" x14ac:dyDescent="0.25">
      <c r="A82" s="117">
        <v>7</v>
      </c>
      <c r="B82" s="15" t="s">
        <v>109</v>
      </c>
      <c r="C82" s="105" t="s">
        <v>108</v>
      </c>
      <c r="D82" s="105">
        <v>34</v>
      </c>
      <c r="E82" s="105">
        <v>40</v>
      </c>
      <c r="F82" s="105">
        <v>51</v>
      </c>
      <c r="G82" s="112">
        <f>SUM(F82/E82*100)</f>
        <v>127.49999999999999</v>
      </c>
      <c r="H82" s="112">
        <f>G82/D82*100</f>
        <v>374.99999999999994</v>
      </c>
      <c r="I82" s="105"/>
      <c r="J82" s="105"/>
      <c r="K82" s="218"/>
      <c r="L82" s="241"/>
      <c r="M82" s="241"/>
      <c r="N82" s="241"/>
      <c r="O82" s="241"/>
      <c r="P82" s="241"/>
      <c r="Q82" s="241"/>
      <c r="R82" s="241"/>
      <c r="S82" s="241"/>
      <c r="T82" s="241"/>
      <c r="U82" s="241"/>
      <c r="V82" s="241"/>
    </row>
    <row r="83" spans="1:22" ht="15" hidden="1" x14ac:dyDescent="0.25">
      <c r="A83" s="117"/>
      <c r="B83" s="256" t="s">
        <v>866</v>
      </c>
      <c r="C83" s="323"/>
      <c r="D83" s="323"/>
      <c r="E83" s="323"/>
      <c r="F83" s="323"/>
      <c r="G83" s="323"/>
      <c r="H83" s="323"/>
      <c r="I83" s="323"/>
      <c r="J83" s="323"/>
      <c r="K83" s="218"/>
      <c r="L83" s="241"/>
      <c r="M83" s="241"/>
      <c r="N83" s="241"/>
      <c r="O83" s="241"/>
      <c r="P83" s="241"/>
      <c r="Q83" s="241"/>
      <c r="R83" s="241"/>
      <c r="S83" s="241"/>
      <c r="T83" s="241"/>
      <c r="U83" s="241"/>
      <c r="V83" s="241"/>
    </row>
    <row r="84" spans="1:22" ht="51" hidden="1" x14ac:dyDescent="0.25">
      <c r="A84" s="117">
        <v>1</v>
      </c>
      <c r="B84" s="15" t="s">
        <v>34</v>
      </c>
      <c r="C84" s="34" t="s">
        <v>21</v>
      </c>
      <c r="D84" s="12">
        <v>9</v>
      </c>
      <c r="E84" s="12">
        <v>10</v>
      </c>
      <c r="F84" s="12">
        <v>4.5999999999999996</v>
      </c>
      <c r="G84" s="11">
        <v>100</v>
      </c>
      <c r="H84" s="111" t="s">
        <v>1019</v>
      </c>
      <c r="I84" s="113"/>
      <c r="J84" s="15"/>
      <c r="K84" s="218"/>
      <c r="L84" s="241"/>
      <c r="M84" s="241"/>
      <c r="N84" s="241"/>
      <c r="O84" s="241"/>
      <c r="P84" s="241"/>
      <c r="Q84" s="241"/>
      <c r="R84" s="241"/>
      <c r="S84" s="241"/>
      <c r="T84" s="241"/>
      <c r="U84" s="241"/>
      <c r="V84" s="241"/>
    </row>
    <row r="85" spans="1:22" ht="140.25" hidden="1" x14ac:dyDescent="0.25">
      <c r="A85" s="117" t="s">
        <v>4</v>
      </c>
      <c r="B85" s="15" t="s">
        <v>107</v>
      </c>
      <c r="C85" s="34" t="s">
        <v>18</v>
      </c>
      <c r="D85" s="12">
        <v>15</v>
      </c>
      <c r="E85" s="12">
        <v>25</v>
      </c>
      <c r="F85" s="12">
        <v>25</v>
      </c>
      <c r="G85" s="11">
        <v>100</v>
      </c>
      <c r="H85" s="111" t="s">
        <v>1020</v>
      </c>
      <c r="I85" s="113"/>
      <c r="J85" s="15"/>
      <c r="K85" s="218"/>
      <c r="L85" s="241"/>
      <c r="M85" s="241"/>
      <c r="N85" s="241"/>
      <c r="O85" s="241"/>
      <c r="P85" s="241"/>
      <c r="Q85" s="241"/>
      <c r="R85" s="241"/>
      <c r="S85" s="241"/>
      <c r="T85" s="241"/>
      <c r="U85" s="241"/>
      <c r="V85" s="241"/>
    </row>
    <row r="86" spans="1:22" ht="89.25" hidden="1" x14ac:dyDescent="0.25">
      <c r="A86" s="117">
        <v>3</v>
      </c>
      <c r="B86" s="15" t="s">
        <v>20</v>
      </c>
      <c r="C86" s="34" t="s">
        <v>18</v>
      </c>
      <c r="D86" s="12">
        <v>32.799999999999997</v>
      </c>
      <c r="E86" s="12">
        <v>88.7</v>
      </c>
      <c r="F86" s="12">
        <v>30</v>
      </c>
      <c r="G86" s="11">
        <f>F86/E86*100</f>
        <v>33.82187147688839</v>
      </c>
      <c r="H86" s="111" t="s">
        <v>1021</v>
      </c>
      <c r="I86" s="34" t="s">
        <v>1022</v>
      </c>
      <c r="J86" s="15"/>
      <c r="K86" s="218"/>
      <c r="L86" s="241"/>
      <c r="M86" s="241"/>
      <c r="N86" s="241"/>
      <c r="O86" s="241"/>
      <c r="P86" s="241"/>
      <c r="Q86" s="241"/>
      <c r="R86" s="241"/>
      <c r="S86" s="241"/>
      <c r="T86" s="241"/>
      <c r="U86" s="241"/>
      <c r="V86" s="241"/>
    </row>
    <row r="87" spans="1:22" ht="30.75" customHeight="1" x14ac:dyDescent="0.25">
      <c r="A87" s="236" t="s">
        <v>4</v>
      </c>
      <c r="B87" s="326" t="s">
        <v>530</v>
      </c>
      <c r="C87" s="327"/>
      <c r="D87" s="327"/>
      <c r="E87" s="327"/>
      <c r="F87" s="327"/>
      <c r="G87" s="327"/>
      <c r="H87" s="327"/>
      <c r="I87" s="327"/>
      <c r="J87" s="328"/>
      <c r="K87" s="218"/>
      <c r="L87" s="241"/>
      <c r="M87" s="241"/>
      <c r="N87" s="241"/>
      <c r="O87" s="241"/>
      <c r="P87" s="241"/>
      <c r="Q87" s="241"/>
      <c r="R87" s="241"/>
      <c r="S87" s="241"/>
      <c r="T87" s="241"/>
      <c r="U87" s="241"/>
      <c r="V87" s="241"/>
    </row>
    <row r="88" spans="1:22" ht="39.75" customHeight="1" x14ac:dyDescent="0.25">
      <c r="A88" s="117">
        <v>1</v>
      </c>
      <c r="B88" s="15" t="s">
        <v>531</v>
      </c>
      <c r="C88" s="34" t="s">
        <v>532</v>
      </c>
      <c r="D88" s="12">
        <v>26467.7</v>
      </c>
      <c r="E88" s="12">
        <v>27348</v>
      </c>
      <c r="F88" s="12">
        <v>30721.7</v>
      </c>
      <c r="G88" s="11">
        <f>F88/E88*100</f>
        <v>112.33618546145972</v>
      </c>
      <c r="H88" s="11">
        <f>F88/D88*100</f>
        <v>116.07242034630889</v>
      </c>
      <c r="I88" s="18"/>
      <c r="J88" s="21"/>
      <c r="K88" s="218"/>
      <c r="L88" s="241"/>
      <c r="M88" s="241"/>
      <c r="N88" s="241"/>
      <c r="O88" s="241"/>
      <c r="P88" s="241"/>
      <c r="Q88" s="241"/>
      <c r="R88" s="241"/>
      <c r="S88" s="241"/>
      <c r="T88" s="241"/>
      <c r="U88" s="241"/>
      <c r="V88" s="241"/>
    </row>
    <row r="89" spans="1:22" ht="51" x14ac:dyDescent="0.25">
      <c r="A89" s="117" t="s">
        <v>4</v>
      </c>
      <c r="B89" s="15" t="s">
        <v>533</v>
      </c>
      <c r="C89" s="34" t="s">
        <v>18</v>
      </c>
      <c r="D89" s="12">
        <v>92.8</v>
      </c>
      <c r="E89" s="12">
        <v>102.7</v>
      </c>
      <c r="F89" s="12">
        <v>103.5</v>
      </c>
      <c r="G89" s="111" t="s">
        <v>1023</v>
      </c>
      <c r="H89" s="111" t="s">
        <v>1024</v>
      </c>
      <c r="I89" s="18"/>
      <c r="J89" s="34" t="s">
        <v>1029</v>
      </c>
      <c r="K89" s="218"/>
      <c r="L89" s="241"/>
      <c r="M89" s="241"/>
      <c r="N89" s="241"/>
      <c r="O89" s="241"/>
      <c r="P89" s="241"/>
      <c r="Q89" s="241"/>
      <c r="R89" s="241"/>
      <c r="S89" s="241"/>
      <c r="T89" s="241"/>
      <c r="U89" s="241"/>
      <c r="V89" s="241"/>
    </row>
    <row r="90" spans="1:22" ht="91.5" customHeight="1" x14ac:dyDescent="0.25">
      <c r="A90" s="117" t="s">
        <v>10</v>
      </c>
      <c r="B90" s="15" t="s">
        <v>534</v>
      </c>
      <c r="C90" s="34" t="s">
        <v>18</v>
      </c>
      <c r="D90" s="12">
        <v>102.4</v>
      </c>
      <c r="E90" s="12">
        <v>103.1</v>
      </c>
      <c r="F90" s="12">
        <v>103</v>
      </c>
      <c r="G90" s="111" t="s">
        <v>1025</v>
      </c>
      <c r="H90" s="111" t="s">
        <v>1026</v>
      </c>
      <c r="I90" s="34" t="s">
        <v>1167</v>
      </c>
      <c r="J90" s="34" t="s">
        <v>1030</v>
      </c>
      <c r="K90" s="218"/>
      <c r="L90" s="241"/>
      <c r="M90" s="241"/>
      <c r="N90" s="241"/>
      <c r="O90" s="241"/>
      <c r="P90" s="241"/>
      <c r="Q90" s="241"/>
      <c r="R90" s="241"/>
      <c r="S90" s="241"/>
      <c r="T90" s="241"/>
      <c r="U90" s="241"/>
      <c r="V90" s="241"/>
    </row>
    <row r="91" spans="1:22" ht="53.25" customHeight="1" x14ac:dyDescent="0.25">
      <c r="A91" s="117" t="s">
        <v>28</v>
      </c>
      <c r="B91" s="15" t="s">
        <v>535</v>
      </c>
      <c r="C91" s="34" t="s">
        <v>18</v>
      </c>
      <c r="D91" s="12">
        <v>84.9</v>
      </c>
      <c r="E91" s="12">
        <v>102.4</v>
      </c>
      <c r="F91" s="12">
        <v>104</v>
      </c>
      <c r="G91" s="111" t="s">
        <v>1027</v>
      </c>
      <c r="H91" s="111" t="s">
        <v>1028</v>
      </c>
      <c r="I91" s="18"/>
      <c r="J91" s="34" t="s">
        <v>1031</v>
      </c>
      <c r="K91" s="218"/>
      <c r="L91" s="241"/>
      <c r="M91" s="241"/>
      <c r="N91" s="241"/>
      <c r="O91" s="241"/>
      <c r="P91" s="241"/>
      <c r="Q91" s="241"/>
      <c r="R91" s="241"/>
      <c r="S91" s="241"/>
      <c r="T91" s="241"/>
      <c r="U91" s="241"/>
      <c r="V91" s="241"/>
    </row>
    <row r="92" spans="1:22" ht="55.5" customHeight="1" x14ac:dyDescent="0.25">
      <c r="A92" s="117" t="s">
        <v>29</v>
      </c>
      <c r="B92" s="15" t="s">
        <v>536</v>
      </c>
      <c r="C92" s="34" t="s">
        <v>537</v>
      </c>
      <c r="D92" s="12">
        <v>17685</v>
      </c>
      <c r="E92" s="12">
        <v>18050</v>
      </c>
      <c r="F92" s="12">
        <v>19970</v>
      </c>
      <c r="G92" s="11">
        <f>F92/E92*100</f>
        <v>110.63711911357342</v>
      </c>
      <c r="H92" s="114">
        <f>F92/D92*100</f>
        <v>112.92055414192819</v>
      </c>
      <c r="I92" s="18"/>
      <c r="J92" s="36"/>
      <c r="K92" s="218"/>
      <c r="L92" s="241"/>
      <c r="M92" s="241"/>
      <c r="N92" s="241"/>
      <c r="O92" s="241"/>
      <c r="P92" s="241"/>
      <c r="Q92" s="241"/>
      <c r="R92" s="241"/>
      <c r="S92" s="241"/>
      <c r="T92" s="241"/>
      <c r="U92" s="241"/>
      <c r="V92" s="241"/>
    </row>
    <row r="93" spans="1:22" ht="15" hidden="1" x14ac:dyDescent="0.25">
      <c r="A93" s="117"/>
      <c r="B93" s="264" t="s">
        <v>567</v>
      </c>
      <c r="C93" s="265"/>
      <c r="D93" s="265"/>
      <c r="E93" s="265"/>
      <c r="F93" s="265"/>
      <c r="G93" s="265"/>
      <c r="H93" s="265"/>
      <c r="I93" s="265"/>
      <c r="J93" s="266"/>
      <c r="K93" s="218"/>
      <c r="L93" s="241"/>
      <c r="M93" s="241"/>
      <c r="N93" s="241"/>
      <c r="O93" s="241"/>
      <c r="P93" s="241"/>
      <c r="Q93" s="241"/>
      <c r="R93" s="241"/>
      <c r="S93" s="241"/>
      <c r="T93" s="241"/>
      <c r="U93" s="241"/>
      <c r="V93" s="241"/>
    </row>
    <row r="94" spans="1:22" ht="51.75" hidden="1" customHeight="1" x14ac:dyDescent="0.25">
      <c r="A94" s="117" t="s">
        <v>5</v>
      </c>
      <c r="B94" s="15" t="s">
        <v>538</v>
      </c>
      <c r="C94" s="34" t="s">
        <v>532</v>
      </c>
      <c r="D94" s="12">
        <v>10602.9</v>
      </c>
      <c r="E94" s="12">
        <v>11600</v>
      </c>
      <c r="F94" s="12">
        <v>12007</v>
      </c>
      <c r="G94" s="11">
        <f>F94/E94*100</f>
        <v>103.50862068965516</v>
      </c>
      <c r="H94" s="114">
        <f t="shared" ref="H94:H108" si="4">F94/D94*100</f>
        <v>113.24260343868187</v>
      </c>
      <c r="I94" s="18"/>
      <c r="J94" s="36"/>
      <c r="K94" s="218"/>
      <c r="L94" s="241"/>
      <c r="M94" s="241"/>
      <c r="N94" s="241"/>
      <c r="O94" s="241"/>
      <c r="P94" s="241"/>
      <c r="Q94" s="241"/>
      <c r="R94" s="241"/>
      <c r="S94" s="241"/>
      <c r="T94" s="241"/>
      <c r="U94" s="241"/>
      <c r="V94" s="241"/>
    </row>
    <row r="95" spans="1:22" ht="51" hidden="1" x14ac:dyDescent="0.25">
      <c r="A95" s="117" t="s">
        <v>4</v>
      </c>
      <c r="B95" s="15" t="s">
        <v>539</v>
      </c>
      <c r="C95" s="34" t="s">
        <v>532</v>
      </c>
      <c r="D95" s="12">
        <v>30600</v>
      </c>
      <c r="E95" s="12">
        <v>21799</v>
      </c>
      <c r="F95" s="12">
        <v>35172</v>
      </c>
      <c r="G95" s="11">
        <f>F95/E95*100</f>
        <v>161.34685077297124</v>
      </c>
      <c r="H95" s="114">
        <f t="shared" si="4"/>
        <v>114.94117647058823</v>
      </c>
      <c r="I95" s="18"/>
      <c r="J95" s="36"/>
      <c r="K95" s="218"/>
      <c r="L95" s="241"/>
      <c r="M95" s="241"/>
      <c r="N95" s="241"/>
      <c r="O95" s="241"/>
      <c r="P95" s="241"/>
      <c r="Q95" s="241"/>
      <c r="R95" s="241"/>
      <c r="S95" s="241"/>
      <c r="T95" s="241"/>
      <c r="U95" s="241"/>
      <c r="V95" s="241"/>
    </row>
    <row r="96" spans="1:22" ht="38.25" hidden="1" x14ac:dyDescent="0.25">
      <c r="A96" s="117" t="s">
        <v>10</v>
      </c>
      <c r="B96" s="15" t="s">
        <v>540</v>
      </c>
      <c r="C96" s="34" t="s">
        <v>532</v>
      </c>
      <c r="D96" s="12">
        <v>5716.7</v>
      </c>
      <c r="E96" s="12">
        <v>5000</v>
      </c>
      <c r="F96" s="12">
        <v>8477.7000000000007</v>
      </c>
      <c r="G96" s="11">
        <f t="shared" ref="G96:G119" si="5">F96/E96*100</f>
        <v>169.554</v>
      </c>
      <c r="H96" s="114">
        <f t="shared" si="4"/>
        <v>148.29709447758324</v>
      </c>
      <c r="I96" s="18"/>
      <c r="J96" s="36"/>
      <c r="K96" s="218"/>
      <c r="L96" s="241"/>
      <c r="M96" s="241"/>
      <c r="N96" s="241"/>
      <c r="O96" s="241"/>
      <c r="P96" s="241"/>
      <c r="Q96" s="241"/>
      <c r="R96" s="241"/>
      <c r="S96" s="241"/>
      <c r="T96" s="241"/>
      <c r="U96" s="241"/>
      <c r="V96" s="241"/>
    </row>
    <row r="97" spans="1:22" ht="51" hidden="1" x14ac:dyDescent="0.25">
      <c r="A97" s="117" t="s">
        <v>28</v>
      </c>
      <c r="B97" s="15" t="s">
        <v>541</v>
      </c>
      <c r="C97" s="34" t="s">
        <v>532</v>
      </c>
      <c r="D97" s="12">
        <v>261.5</v>
      </c>
      <c r="E97" s="12">
        <v>138</v>
      </c>
      <c r="F97" s="12">
        <v>180.6</v>
      </c>
      <c r="G97" s="11">
        <f t="shared" si="5"/>
        <v>130.86956521739131</v>
      </c>
      <c r="H97" s="114">
        <f t="shared" si="4"/>
        <v>69.063097514340342</v>
      </c>
      <c r="I97" s="18"/>
      <c r="J97" s="36"/>
      <c r="K97" s="218"/>
      <c r="L97" s="241"/>
      <c r="M97" s="241"/>
      <c r="N97" s="241"/>
      <c r="O97" s="241"/>
      <c r="P97" s="241"/>
      <c r="Q97" s="241"/>
      <c r="R97" s="241"/>
      <c r="S97" s="241"/>
      <c r="T97" s="241"/>
      <c r="U97" s="241"/>
      <c r="V97" s="241"/>
    </row>
    <row r="98" spans="1:22" ht="51" hidden="1" x14ac:dyDescent="0.25">
      <c r="A98" s="117" t="s">
        <v>29</v>
      </c>
      <c r="B98" s="15" t="s">
        <v>542</v>
      </c>
      <c r="C98" s="34" t="s">
        <v>543</v>
      </c>
      <c r="D98" s="12">
        <v>80</v>
      </c>
      <c r="E98" s="12">
        <v>79</v>
      </c>
      <c r="F98" s="12">
        <v>79</v>
      </c>
      <c r="G98" s="11">
        <f t="shared" si="5"/>
        <v>100</v>
      </c>
      <c r="H98" s="111" t="s">
        <v>1032</v>
      </c>
      <c r="I98" s="18"/>
      <c r="J98" s="36"/>
      <c r="K98" s="218"/>
      <c r="L98" s="241"/>
      <c r="M98" s="241"/>
      <c r="N98" s="241"/>
      <c r="O98" s="241"/>
      <c r="P98" s="241"/>
      <c r="Q98" s="241"/>
      <c r="R98" s="241"/>
      <c r="S98" s="241"/>
      <c r="T98" s="241"/>
      <c r="U98" s="241"/>
      <c r="V98" s="241"/>
    </row>
    <row r="99" spans="1:22" ht="38.25" hidden="1" x14ac:dyDescent="0.25">
      <c r="A99" s="117" t="s">
        <v>30</v>
      </c>
      <c r="B99" s="15" t="s">
        <v>544</v>
      </c>
      <c r="C99" s="34" t="s">
        <v>545</v>
      </c>
      <c r="D99" s="12">
        <v>17.5</v>
      </c>
      <c r="E99" s="12">
        <v>11.8</v>
      </c>
      <c r="F99" s="12">
        <v>18</v>
      </c>
      <c r="G99" s="11">
        <f t="shared" si="5"/>
        <v>152.54237288135593</v>
      </c>
      <c r="H99" s="114">
        <f t="shared" si="4"/>
        <v>102.85714285714285</v>
      </c>
      <c r="I99" s="115"/>
      <c r="J99" s="115"/>
      <c r="K99" s="218"/>
      <c r="L99" s="241"/>
      <c r="M99" s="241"/>
      <c r="N99" s="241"/>
      <c r="O99" s="241"/>
      <c r="P99" s="241"/>
      <c r="Q99" s="241"/>
      <c r="R99" s="241"/>
      <c r="S99" s="241"/>
      <c r="T99" s="241"/>
      <c r="U99" s="241"/>
      <c r="V99" s="241"/>
    </row>
    <row r="100" spans="1:22" ht="38.25" hidden="1" x14ac:dyDescent="0.25">
      <c r="A100" s="117" t="s">
        <v>129</v>
      </c>
      <c r="B100" s="15" t="s">
        <v>546</v>
      </c>
      <c r="C100" s="34" t="s">
        <v>9</v>
      </c>
      <c r="D100" s="12">
        <v>9</v>
      </c>
      <c r="E100" s="12">
        <v>9</v>
      </c>
      <c r="F100" s="12">
        <v>10</v>
      </c>
      <c r="G100" s="11">
        <f t="shared" si="5"/>
        <v>111.11111111111111</v>
      </c>
      <c r="H100" s="114">
        <f t="shared" si="4"/>
        <v>111.11111111111111</v>
      </c>
      <c r="I100" s="115"/>
      <c r="J100" s="115"/>
      <c r="K100" s="218"/>
      <c r="L100" s="241"/>
      <c r="M100" s="241"/>
      <c r="N100" s="241"/>
      <c r="O100" s="241"/>
      <c r="P100" s="241"/>
      <c r="Q100" s="241"/>
      <c r="R100" s="241"/>
      <c r="S100" s="241"/>
      <c r="T100" s="241"/>
      <c r="U100" s="241"/>
      <c r="V100" s="241"/>
    </row>
    <row r="101" spans="1:22" ht="63.75" hidden="1" x14ac:dyDescent="0.25">
      <c r="A101" s="117" t="s">
        <v>131</v>
      </c>
      <c r="B101" s="15" t="s">
        <v>547</v>
      </c>
      <c r="C101" s="34" t="s">
        <v>9</v>
      </c>
      <c r="D101" s="12">
        <v>23</v>
      </c>
      <c r="E101" s="12">
        <v>23</v>
      </c>
      <c r="F101" s="12">
        <v>28</v>
      </c>
      <c r="G101" s="11">
        <f t="shared" si="5"/>
        <v>121.73913043478262</v>
      </c>
      <c r="H101" s="114">
        <f t="shared" si="4"/>
        <v>121.73913043478262</v>
      </c>
      <c r="I101" s="115"/>
      <c r="J101" s="115"/>
      <c r="K101" s="218"/>
      <c r="L101" s="241"/>
      <c r="M101" s="241"/>
      <c r="N101" s="241"/>
      <c r="O101" s="241"/>
      <c r="P101" s="241"/>
      <c r="Q101" s="241"/>
      <c r="R101" s="241"/>
      <c r="S101" s="241"/>
      <c r="T101" s="241"/>
      <c r="U101" s="241"/>
      <c r="V101" s="241"/>
    </row>
    <row r="102" spans="1:22" ht="42" hidden="1" customHeight="1" x14ac:dyDescent="0.25">
      <c r="A102" s="117" t="s">
        <v>133</v>
      </c>
      <c r="B102" s="15" t="s">
        <v>565</v>
      </c>
      <c r="C102" s="34" t="s">
        <v>566</v>
      </c>
      <c r="D102" s="12">
        <v>10</v>
      </c>
      <c r="E102" s="12">
        <v>130</v>
      </c>
      <c r="F102" s="12">
        <v>130</v>
      </c>
      <c r="G102" s="11">
        <f t="shared" si="5"/>
        <v>100</v>
      </c>
      <c r="H102" s="114">
        <f t="shared" si="4"/>
        <v>1300</v>
      </c>
      <c r="I102" s="115"/>
      <c r="J102" s="115"/>
      <c r="K102" s="218"/>
      <c r="L102" s="241"/>
      <c r="M102" s="241"/>
      <c r="N102" s="241"/>
      <c r="O102" s="241"/>
      <c r="P102" s="241"/>
      <c r="Q102" s="241"/>
      <c r="R102" s="241"/>
      <c r="S102" s="241"/>
      <c r="T102" s="241"/>
      <c r="U102" s="241"/>
      <c r="V102" s="241"/>
    </row>
    <row r="103" spans="1:22" ht="15" hidden="1" x14ac:dyDescent="0.25">
      <c r="A103" s="117"/>
      <c r="B103" s="329" t="s">
        <v>568</v>
      </c>
      <c r="C103" s="275"/>
      <c r="D103" s="275"/>
      <c r="E103" s="275"/>
      <c r="F103" s="275"/>
      <c r="G103" s="275"/>
      <c r="H103" s="275"/>
      <c r="I103" s="275"/>
      <c r="J103" s="275"/>
      <c r="K103" s="218"/>
      <c r="L103" s="241"/>
      <c r="M103" s="241"/>
      <c r="N103" s="241"/>
      <c r="O103" s="241"/>
      <c r="P103" s="241"/>
      <c r="Q103" s="241"/>
      <c r="R103" s="241"/>
      <c r="S103" s="241"/>
      <c r="T103" s="241"/>
      <c r="U103" s="241"/>
      <c r="V103" s="241"/>
    </row>
    <row r="104" spans="1:22" ht="27" hidden="1" customHeight="1" x14ac:dyDescent="0.25">
      <c r="A104" s="117" t="s">
        <v>5</v>
      </c>
      <c r="B104" s="15" t="s">
        <v>548</v>
      </c>
      <c r="C104" s="34" t="s">
        <v>18</v>
      </c>
      <c r="D104" s="34">
        <v>100</v>
      </c>
      <c r="E104" s="12">
        <v>100</v>
      </c>
      <c r="F104" s="12">
        <v>100</v>
      </c>
      <c r="G104" s="12">
        <f t="shared" si="5"/>
        <v>100</v>
      </c>
      <c r="H104" s="114">
        <f t="shared" si="4"/>
        <v>100</v>
      </c>
      <c r="I104" s="115"/>
      <c r="J104" s="115"/>
      <c r="K104" s="218"/>
      <c r="L104" s="241"/>
      <c r="M104" s="241"/>
      <c r="N104" s="241"/>
      <c r="O104" s="241"/>
      <c r="P104" s="241"/>
      <c r="Q104" s="241"/>
      <c r="R104" s="241"/>
      <c r="S104" s="241"/>
      <c r="T104" s="241"/>
      <c r="U104" s="241"/>
      <c r="V104" s="241"/>
    </row>
    <row r="105" spans="1:22" ht="38.25" hidden="1" x14ac:dyDescent="0.25">
      <c r="A105" s="117" t="s">
        <v>4</v>
      </c>
      <c r="B105" s="15" t="s">
        <v>549</v>
      </c>
      <c r="C105" s="34" t="s">
        <v>18</v>
      </c>
      <c r="D105" s="34">
        <v>100</v>
      </c>
      <c r="E105" s="12">
        <v>100</v>
      </c>
      <c r="F105" s="12">
        <v>100</v>
      </c>
      <c r="G105" s="12">
        <f t="shared" si="5"/>
        <v>100</v>
      </c>
      <c r="H105" s="114">
        <f t="shared" si="4"/>
        <v>100</v>
      </c>
      <c r="I105" s="115"/>
      <c r="J105" s="115"/>
      <c r="K105" s="218"/>
      <c r="L105" s="241"/>
      <c r="M105" s="241"/>
      <c r="N105" s="241"/>
      <c r="O105" s="241"/>
      <c r="P105" s="241"/>
      <c r="Q105" s="241"/>
      <c r="R105" s="241"/>
      <c r="S105" s="241"/>
      <c r="T105" s="241"/>
      <c r="U105" s="241"/>
      <c r="V105" s="241"/>
    </row>
    <row r="106" spans="1:22" ht="51" hidden="1" x14ac:dyDescent="0.25">
      <c r="A106" s="117" t="s">
        <v>10</v>
      </c>
      <c r="B106" s="15" t="s">
        <v>550</v>
      </c>
      <c r="C106" s="34" t="s">
        <v>18</v>
      </c>
      <c r="D106" s="34">
        <v>100</v>
      </c>
      <c r="E106" s="12">
        <v>100</v>
      </c>
      <c r="F106" s="12">
        <v>100</v>
      </c>
      <c r="G106" s="12">
        <f t="shared" si="5"/>
        <v>100</v>
      </c>
      <c r="H106" s="114">
        <f t="shared" si="4"/>
        <v>100</v>
      </c>
      <c r="I106" s="115"/>
      <c r="J106" s="115"/>
      <c r="K106" s="218"/>
      <c r="L106" s="241"/>
      <c r="M106" s="241"/>
      <c r="N106" s="241"/>
      <c r="O106" s="241"/>
      <c r="P106" s="241"/>
      <c r="Q106" s="241"/>
      <c r="R106" s="241"/>
      <c r="S106" s="241"/>
      <c r="T106" s="241"/>
      <c r="U106" s="241"/>
      <c r="V106" s="241"/>
    </row>
    <row r="107" spans="1:22" ht="38.25" hidden="1" x14ac:dyDescent="0.25">
      <c r="A107" s="117" t="s">
        <v>28</v>
      </c>
      <c r="B107" s="15" t="s">
        <v>551</v>
      </c>
      <c r="C107" s="34" t="s">
        <v>9</v>
      </c>
      <c r="D107" s="34">
        <v>0</v>
      </c>
      <c r="E107" s="12">
        <v>300</v>
      </c>
      <c r="F107" s="12">
        <v>329</v>
      </c>
      <c r="G107" s="11">
        <f t="shared" si="5"/>
        <v>109.66666666666667</v>
      </c>
      <c r="H107" s="114"/>
      <c r="I107" s="115"/>
      <c r="J107" s="115"/>
      <c r="K107" s="218"/>
      <c r="L107" s="241"/>
      <c r="M107" s="241"/>
      <c r="N107" s="241"/>
      <c r="O107" s="241"/>
      <c r="P107" s="241"/>
      <c r="Q107" s="241"/>
      <c r="R107" s="241"/>
      <c r="S107" s="241"/>
      <c r="T107" s="241"/>
      <c r="U107" s="241"/>
      <c r="V107" s="241"/>
    </row>
    <row r="108" spans="1:22" ht="38.25" hidden="1" x14ac:dyDescent="0.25">
      <c r="A108" s="117" t="s">
        <v>29</v>
      </c>
      <c r="B108" s="15" t="s">
        <v>552</v>
      </c>
      <c r="C108" s="34" t="s">
        <v>18</v>
      </c>
      <c r="D108" s="34">
        <v>100</v>
      </c>
      <c r="E108" s="12">
        <v>100</v>
      </c>
      <c r="F108" s="12">
        <v>100</v>
      </c>
      <c r="G108" s="12">
        <f t="shared" si="5"/>
        <v>100</v>
      </c>
      <c r="H108" s="114">
        <f t="shared" si="4"/>
        <v>100</v>
      </c>
      <c r="I108" s="115"/>
      <c r="J108" s="115"/>
      <c r="K108" s="218"/>
      <c r="L108" s="241"/>
      <c r="M108" s="241"/>
      <c r="N108" s="241"/>
      <c r="O108" s="241"/>
      <c r="P108" s="241"/>
      <c r="Q108" s="241"/>
      <c r="R108" s="241"/>
      <c r="S108" s="241"/>
      <c r="T108" s="241"/>
      <c r="U108" s="241"/>
      <c r="V108" s="241"/>
    </row>
    <row r="109" spans="1:22" ht="15" hidden="1" x14ac:dyDescent="0.25">
      <c r="A109" s="117"/>
      <c r="B109" s="275" t="s">
        <v>569</v>
      </c>
      <c r="C109" s="275"/>
      <c r="D109" s="275"/>
      <c r="E109" s="275"/>
      <c r="F109" s="275"/>
      <c r="G109" s="275"/>
      <c r="H109" s="275"/>
      <c r="I109" s="275"/>
      <c r="J109" s="275"/>
      <c r="K109" s="218"/>
      <c r="L109" s="241"/>
      <c r="M109" s="241"/>
      <c r="N109" s="241"/>
      <c r="O109" s="241"/>
      <c r="P109" s="241"/>
      <c r="Q109" s="241"/>
      <c r="R109" s="241"/>
      <c r="S109" s="241"/>
      <c r="T109" s="241"/>
      <c r="U109" s="241"/>
      <c r="V109" s="241"/>
    </row>
    <row r="110" spans="1:22" ht="63.75" hidden="1" x14ac:dyDescent="0.25">
      <c r="A110" s="117" t="s">
        <v>5</v>
      </c>
      <c r="B110" s="36" t="s">
        <v>553</v>
      </c>
      <c r="C110" s="34" t="s">
        <v>9</v>
      </c>
      <c r="D110" s="34"/>
      <c r="E110" s="12">
        <v>2</v>
      </c>
      <c r="F110" s="12">
        <v>2</v>
      </c>
      <c r="G110" s="12">
        <f t="shared" si="5"/>
        <v>100</v>
      </c>
      <c r="H110" s="114"/>
      <c r="I110" s="115"/>
      <c r="J110" s="115"/>
      <c r="K110" s="218"/>
      <c r="L110" s="241"/>
      <c r="M110" s="241"/>
      <c r="N110" s="241"/>
      <c r="O110" s="241"/>
      <c r="P110" s="241"/>
      <c r="Q110" s="241"/>
      <c r="R110" s="241"/>
      <c r="S110" s="241"/>
      <c r="T110" s="241"/>
      <c r="U110" s="241"/>
      <c r="V110" s="241"/>
    </row>
    <row r="111" spans="1:22" ht="63.75" hidden="1" x14ac:dyDescent="0.25">
      <c r="A111" s="117" t="s">
        <v>4</v>
      </c>
      <c r="B111" s="36" t="s">
        <v>554</v>
      </c>
      <c r="C111" s="34" t="s">
        <v>18</v>
      </c>
      <c r="D111" s="34"/>
      <c r="E111" s="12">
        <v>3</v>
      </c>
      <c r="F111" s="12">
        <v>3</v>
      </c>
      <c r="G111" s="12">
        <f t="shared" si="5"/>
        <v>100</v>
      </c>
      <c r="H111" s="114"/>
      <c r="I111" s="115"/>
      <c r="J111" s="115"/>
      <c r="K111" s="218"/>
      <c r="L111" s="241"/>
      <c r="M111" s="241"/>
      <c r="N111" s="241"/>
      <c r="O111" s="241"/>
      <c r="P111" s="241"/>
      <c r="Q111" s="241"/>
      <c r="R111" s="241"/>
      <c r="S111" s="241"/>
      <c r="T111" s="241"/>
      <c r="U111" s="241"/>
      <c r="V111" s="241"/>
    </row>
    <row r="112" spans="1:22" ht="63.75" hidden="1" x14ac:dyDescent="0.25">
      <c r="A112" s="117" t="s">
        <v>10</v>
      </c>
      <c r="B112" s="36" t="s">
        <v>555</v>
      </c>
      <c r="C112" s="34" t="s">
        <v>556</v>
      </c>
      <c r="D112" s="34">
        <v>4.2</v>
      </c>
      <c r="E112" s="12">
        <v>4</v>
      </c>
      <c r="F112" s="12">
        <v>3.5</v>
      </c>
      <c r="G112" s="12">
        <f t="shared" si="5"/>
        <v>87.5</v>
      </c>
      <c r="H112" s="112" t="s">
        <v>1032</v>
      </c>
      <c r="I112" s="34" t="s">
        <v>1033</v>
      </c>
      <c r="J112" s="115"/>
      <c r="K112" s="218"/>
      <c r="L112" s="241"/>
      <c r="M112" s="241"/>
      <c r="N112" s="241"/>
      <c r="O112" s="241"/>
      <c r="P112" s="241"/>
      <c r="Q112" s="241"/>
      <c r="R112" s="241"/>
      <c r="S112" s="241"/>
      <c r="T112" s="241"/>
      <c r="U112" s="241"/>
      <c r="V112" s="241"/>
    </row>
    <row r="113" spans="1:22" ht="38.25" hidden="1" x14ac:dyDescent="0.25">
      <c r="A113" s="117" t="s">
        <v>28</v>
      </c>
      <c r="B113" s="36" t="s">
        <v>557</v>
      </c>
      <c r="C113" s="34" t="s">
        <v>532</v>
      </c>
      <c r="D113" s="34">
        <v>810</v>
      </c>
      <c r="E113" s="12">
        <v>900</v>
      </c>
      <c r="F113" s="12">
        <v>818</v>
      </c>
      <c r="G113" s="114">
        <f t="shared" si="5"/>
        <v>90.888888888888886</v>
      </c>
      <c r="H113" s="114">
        <f t="shared" ref="H113:H125" si="6">F113/D113*100</f>
        <v>100.98765432098766</v>
      </c>
      <c r="I113" s="34" t="s">
        <v>558</v>
      </c>
      <c r="J113" s="115"/>
      <c r="K113" s="218"/>
      <c r="L113" s="241"/>
      <c r="M113" s="241"/>
      <c r="N113" s="241"/>
      <c r="O113" s="241"/>
      <c r="P113" s="241"/>
      <c r="Q113" s="241"/>
      <c r="R113" s="241"/>
      <c r="S113" s="241"/>
      <c r="T113" s="241"/>
      <c r="U113" s="241"/>
      <c r="V113" s="241"/>
    </row>
    <row r="114" spans="1:22" ht="15" hidden="1" x14ac:dyDescent="0.25">
      <c r="A114" s="117"/>
      <c r="B114" s="264" t="s">
        <v>570</v>
      </c>
      <c r="C114" s="265"/>
      <c r="D114" s="265"/>
      <c r="E114" s="265"/>
      <c r="F114" s="265"/>
      <c r="G114" s="265"/>
      <c r="H114" s="265"/>
      <c r="I114" s="265"/>
      <c r="J114" s="266"/>
      <c r="K114" s="218"/>
      <c r="L114" s="241"/>
      <c r="M114" s="241"/>
      <c r="N114" s="241"/>
      <c r="O114" s="241"/>
      <c r="P114" s="241"/>
      <c r="Q114" s="241"/>
      <c r="R114" s="241"/>
      <c r="S114" s="241"/>
      <c r="T114" s="241"/>
      <c r="U114" s="241"/>
      <c r="V114" s="241"/>
    </row>
    <row r="115" spans="1:22" ht="63.75" hidden="1" x14ac:dyDescent="0.25">
      <c r="A115" s="117" t="s">
        <v>5</v>
      </c>
      <c r="B115" s="15" t="s">
        <v>559</v>
      </c>
      <c r="C115" s="34" t="s">
        <v>68</v>
      </c>
      <c r="D115" s="34">
        <v>5.383</v>
      </c>
      <c r="E115" s="12">
        <v>4</v>
      </c>
      <c r="F115" s="12">
        <v>4.33</v>
      </c>
      <c r="G115" s="12">
        <f t="shared" si="5"/>
        <v>108.25</v>
      </c>
      <c r="H115" s="114">
        <f t="shared" si="6"/>
        <v>80.43841723945755</v>
      </c>
      <c r="I115" s="115"/>
      <c r="J115" s="115"/>
      <c r="K115" s="218"/>
      <c r="L115" s="241"/>
      <c r="M115" s="241"/>
      <c r="N115" s="241"/>
      <c r="O115" s="241"/>
      <c r="P115" s="241"/>
      <c r="Q115" s="241"/>
      <c r="R115" s="241"/>
      <c r="S115" s="241"/>
      <c r="T115" s="241"/>
      <c r="U115" s="241"/>
      <c r="V115" s="241"/>
    </row>
    <row r="116" spans="1:22" ht="38.25" hidden="1" customHeight="1" x14ac:dyDescent="0.25">
      <c r="A116" s="117" t="s">
        <v>4</v>
      </c>
      <c r="B116" s="15" t="s">
        <v>560</v>
      </c>
      <c r="C116" s="34" t="s">
        <v>561</v>
      </c>
      <c r="D116" s="34">
        <v>90</v>
      </c>
      <c r="E116" s="12">
        <v>120</v>
      </c>
      <c r="F116" s="12"/>
      <c r="G116" s="12">
        <f t="shared" si="5"/>
        <v>0</v>
      </c>
      <c r="H116" s="114"/>
      <c r="I116" s="312" t="s">
        <v>1034</v>
      </c>
      <c r="J116" s="115"/>
      <c r="K116" s="218"/>
      <c r="L116" s="241"/>
      <c r="M116" s="241"/>
      <c r="N116" s="241"/>
      <c r="O116" s="241"/>
      <c r="P116" s="241"/>
      <c r="Q116" s="241"/>
      <c r="R116" s="241"/>
      <c r="S116" s="241"/>
      <c r="T116" s="241"/>
      <c r="U116" s="241"/>
      <c r="V116" s="241"/>
    </row>
    <row r="117" spans="1:22" ht="25.5" hidden="1" x14ac:dyDescent="0.25">
      <c r="A117" s="117" t="s">
        <v>10</v>
      </c>
      <c r="B117" s="15" t="s">
        <v>562</v>
      </c>
      <c r="C117" s="34" t="s">
        <v>68</v>
      </c>
      <c r="D117" s="34"/>
      <c r="E117" s="12">
        <v>3.2</v>
      </c>
      <c r="F117" s="12">
        <v>2.34</v>
      </c>
      <c r="G117" s="12">
        <f t="shared" si="5"/>
        <v>73.125</v>
      </c>
      <c r="H117" s="114"/>
      <c r="I117" s="313"/>
      <c r="J117" s="115"/>
      <c r="K117" s="218"/>
      <c r="L117" s="241"/>
      <c r="M117" s="241"/>
      <c r="N117" s="241"/>
      <c r="O117" s="241"/>
      <c r="P117" s="241"/>
      <c r="Q117" s="241"/>
      <c r="R117" s="241"/>
      <c r="S117" s="241"/>
      <c r="T117" s="241"/>
      <c r="U117" s="241"/>
      <c r="V117" s="241"/>
    </row>
    <row r="118" spans="1:22" ht="25.5" hidden="1" customHeight="1" x14ac:dyDescent="0.25">
      <c r="A118" s="117" t="s">
        <v>28</v>
      </c>
      <c r="B118" s="15" t="s">
        <v>563</v>
      </c>
      <c r="C118" s="34" t="s">
        <v>238</v>
      </c>
      <c r="D118" s="34">
        <v>26.35</v>
      </c>
      <c r="E118" s="12">
        <v>14.2</v>
      </c>
      <c r="F118" s="12">
        <v>10</v>
      </c>
      <c r="G118" s="12">
        <f t="shared" si="5"/>
        <v>70.422535211267615</v>
      </c>
      <c r="H118" s="114">
        <f t="shared" si="6"/>
        <v>37.950664136622386</v>
      </c>
      <c r="I118" s="313"/>
      <c r="J118" s="115"/>
      <c r="K118" s="218"/>
      <c r="L118" s="241"/>
      <c r="M118" s="241"/>
      <c r="N118" s="241"/>
      <c r="O118" s="241"/>
      <c r="P118" s="241"/>
      <c r="Q118" s="241"/>
      <c r="R118" s="241"/>
      <c r="S118" s="241"/>
      <c r="T118" s="241"/>
      <c r="U118" s="241"/>
      <c r="V118" s="241"/>
    </row>
    <row r="119" spans="1:22" ht="25.5" hidden="1" x14ac:dyDescent="0.25">
      <c r="A119" s="117" t="s">
        <v>29</v>
      </c>
      <c r="B119" s="15" t="s">
        <v>564</v>
      </c>
      <c r="C119" s="34" t="s">
        <v>238</v>
      </c>
      <c r="D119" s="34">
        <v>21.97</v>
      </c>
      <c r="E119" s="12">
        <v>14</v>
      </c>
      <c r="F119" s="12">
        <v>8.09</v>
      </c>
      <c r="G119" s="12">
        <f t="shared" si="5"/>
        <v>57.785714285714285</v>
      </c>
      <c r="H119" s="114">
        <f t="shared" si="6"/>
        <v>36.822940373236236</v>
      </c>
      <c r="I119" s="314"/>
      <c r="J119" s="115"/>
      <c r="K119" s="218"/>
      <c r="L119" s="241"/>
      <c r="M119" s="241"/>
      <c r="N119" s="241"/>
      <c r="O119" s="241"/>
      <c r="P119" s="241"/>
      <c r="Q119" s="241"/>
      <c r="R119" s="241"/>
      <c r="S119" s="241"/>
      <c r="T119" s="241"/>
      <c r="U119" s="241"/>
      <c r="V119" s="241"/>
    </row>
    <row r="120" spans="1:22" ht="15" x14ac:dyDescent="0.25">
      <c r="A120" s="226" t="s">
        <v>10</v>
      </c>
      <c r="B120" s="289" t="s">
        <v>907</v>
      </c>
      <c r="C120" s="258"/>
      <c r="D120" s="258"/>
      <c r="E120" s="258"/>
      <c r="F120" s="258"/>
      <c r="G120" s="258"/>
      <c r="H120" s="258"/>
      <c r="I120" s="258"/>
      <c r="J120" s="259"/>
      <c r="K120" s="218"/>
      <c r="L120" s="241"/>
      <c r="M120" s="241"/>
      <c r="N120" s="241"/>
      <c r="O120" s="241"/>
      <c r="P120" s="241"/>
      <c r="Q120" s="241"/>
      <c r="R120" s="241"/>
      <c r="S120" s="241"/>
      <c r="T120" s="241"/>
      <c r="U120" s="241"/>
      <c r="V120" s="241"/>
    </row>
    <row r="121" spans="1:22" ht="177" customHeight="1" x14ac:dyDescent="0.25">
      <c r="A121" s="117">
        <v>1</v>
      </c>
      <c r="B121" s="97" t="s">
        <v>896</v>
      </c>
      <c r="C121" s="34" t="s">
        <v>9</v>
      </c>
      <c r="D121" s="16">
        <v>41.2</v>
      </c>
      <c r="E121" s="16">
        <v>41.2</v>
      </c>
      <c r="F121" s="16">
        <v>41.2</v>
      </c>
      <c r="G121" s="27">
        <v>100</v>
      </c>
      <c r="H121" s="114">
        <f t="shared" si="6"/>
        <v>100</v>
      </c>
      <c r="I121" s="16"/>
      <c r="J121" s="124" t="s">
        <v>1121</v>
      </c>
      <c r="K121" s="218"/>
      <c r="L121" s="241"/>
      <c r="M121" s="241"/>
      <c r="N121" s="241"/>
      <c r="O121" s="241"/>
      <c r="P121" s="241"/>
      <c r="Q121" s="241"/>
      <c r="R121" s="241"/>
      <c r="S121" s="241"/>
      <c r="T121" s="241"/>
      <c r="U121" s="241"/>
      <c r="V121" s="241"/>
    </row>
    <row r="122" spans="1:22" ht="171.75" customHeight="1" x14ac:dyDescent="0.25">
      <c r="A122" s="117" t="s">
        <v>4</v>
      </c>
      <c r="B122" s="97" t="s">
        <v>897</v>
      </c>
      <c r="C122" s="34" t="s">
        <v>49</v>
      </c>
      <c r="D122" s="16">
        <v>1.0049999999999999</v>
      </c>
      <c r="E122" s="16">
        <v>1.0469999999999999</v>
      </c>
      <c r="F122" s="16">
        <v>0.78900000000000003</v>
      </c>
      <c r="G122" s="27">
        <f>F122/E122*100</f>
        <v>75.358166189111756</v>
      </c>
      <c r="H122" s="114">
        <f t="shared" si="6"/>
        <v>78.50746268656718</v>
      </c>
      <c r="I122" s="34" t="s">
        <v>1035</v>
      </c>
      <c r="J122" s="124" t="s">
        <v>1122</v>
      </c>
      <c r="K122" s="218"/>
      <c r="L122" s="241"/>
      <c r="M122" s="241"/>
      <c r="N122" s="241"/>
      <c r="O122" s="241"/>
      <c r="P122" s="241"/>
      <c r="Q122" s="241"/>
      <c r="R122" s="241"/>
      <c r="S122" s="241"/>
      <c r="T122" s="241"/>
      <c r="U122" s="241"/>
      <c r="V122" s="241"/>
    </row>
    <row r="123" spans="1:22" ht="165" customHeight="1" x14ac:dyDescent="0.25">
      <c r="A123" s="117" t="s">
        <v>10</v>
      </c>
      <c r="B123" s="97" t="s">
        <v>898</v>
      </c>
      <c r="C123" s="34" t="s">
        <v>18</v>
      </c>
      <c r="D123" s="16">
        <v>26.1</v>
      </c>
      <c r="E123" s="16">
        <v>26.9</v>
      </c>
      <c r="F123" s="16">
        <v>27</v>
      </c>
      <c r="G123" s="27">
        <f>F123/E123*100</f>
        <v>100.37174721189592</v>
      </c>
      <c r="H123" s="112" t="s">
        <v>1037</v>
      </c>
      <c r="I123" s="34"/>
      <c r="J123" s="124" t="s">
        <v>1123</v>
      </c>
      <c r="K123" s="218"/>
      <c r="L123" s="241"/>
      <c r="M123" s="241"/>
      <c r="N123" s="241"/>
      <c r="O123" s="241"/>
      <c r="P123" s="241"/>
      <c r="Q123" s="241"/>
      <c r="R123" s="241"/>
      <c r="S123" s="241"/>
      <c r="T123" s="241"/>
      <c r="U123" s="241"/>
      <c r="V123" s="241"/>
    </row>
    <row r="124" spans="1:22" ht="51" x14ac:dyDescent="0.25">
      <c r="A124" s="117" t="s">
        <v>28</v>
      </c>
      <c r="B124" s="97" t="s">
        <v>899</v>
      </c>
      <c r="C124" s="34" t="s">
        <v>18</v>
      </c>
      <c r="D124" s="16">
        <v>5</v>
      </c>
      <c r="E124" s="16">
        <v>5.5</v>
      </c>
      <c r="F124" s="16">
        <v>5.5</v>
      </c>
      <c r="G124" s="27">
        <v>100</v>
      </c>
      <c r="H124" s="112" t="s">
        <v>1038</v>
      </c>
      <c r="I124" s="16" t="s">
        <v>1036</v>
      </c>
      <c r="J124" s="15"/>
      <c r="K124" s="218"/>
      <c r="L124" s="241"/>
      <c r="M124" s="241"/>
      <c r="N124" s="241"/>
      <c r="O124" s="241"/>
      <c r="P124" s="241"/>
      <c r="Q124" s="241"/>
      <c r="R124" s="241"/>
      <c r="S124" s="241"/>
      <c r="T124" s="241"/>
      <c r="U124" s="241"/>
      <c r="V124" s="241"/>
    </row>
    <row r="125" spans="1:22" ht="93.75" customHeight="1" x14ac:dyDescent="0.25">
      <c r="A125" s="117" t="s">
        <v>29</v>
      </c>
      <c r="B125" s="97" t="s">
        <v>900</v>
      </c>
      <c r="C125" s="34" t="s">
        <v>13</v>
      </c>
      <c r="D125" s="16">
        <v>5.4</v>
      </c>
      <c r="E125" s="16">
        <v>8.6</v>
      </c>
      <c r="F125" s="16">
        <v>8.6</v>
      </c>
      <c r="G125" s="27">
        <v>100</v>
      </c>
      <c r="H125" s="114">
        <f t="shared" si="6"/>
        <v>159.25925925925924</v>
      </c>
      <c r="I125" s="34" t="s">
        <v>901</v>
      </c>
      <c r="J125" s="15"/>
      <c r="K125" s="218"/>
      <c r="L125" s="241"/>
      <c r="M125" s="241"/>
      <c r="N125" s="241"/>
      <c r="O125" s="241"/>
      <c r="P125" s="241"/>
      <c r="Q125" s="241"/>
      <c r="R125" s="241"/>
      <c r="S125" s="241"/>
      <c r="T125" s="241"/>
      <c r="U125" s="241"/>
      <c r="V125" s="241"/>
    </row>
    <row r="126" spans="1:22" ht="15" hidden="1" x14ac:dyDescent="0.25">
      <c r="A126" s="117"/>
      <c r="B126" s="307" t="s">
        <v>908</v>
      </c>
      <c r="C126" s="308"/>
      <c r="D126" s="308"/>
      <c r="E126" s="308"/>
      <c r="F126" s="308"/>
      <c r="G126" s="308"/>
      <c r="H126" s="308"/>
      <c r="I126" s="308"/>
      <c r="J126" s="309"/>
      <c r="K126" s="218"/>
      <c r="L126" s="241"/>
      <c r="M126" s="241"/>
      <c r="N126" s="241"/>
      <c r="O126" s="241"/>
      <c r="P126" s="241"/>
      <c r="Q126" s="241"/>
      <c r="R126" s="241"/>
      <c r="S126" s="241"/>
      <c r="T126" s="241"/>
      <c r="U126" s="241"/>
      <c r="V126" s="241"/>
    </row>
    <row r="127" spans="1:22" ht="51" hidden="1" x14ac:dyDescent="0.25">
      <c r="A127" s="117" t="s">
        <v>5</v>
      </c>
      <c r="B127" s="97" t="s">
        <v>902</v>
      </c>
      <c r="C127" s="34" t="s">
        <v>9</v>
      </c>
      <c r="D127" s="16">
        <v>681</v>
      </c>
      <c r="E127" s="16">
        <v>833</v>
      </c>
      <c r="F127" s="16">
        <v>1400</v>
      </c>
      <c r="G127" s="16">
        <v>168</v>
      </c>
      <c r="H127" s="16"/>
      <c r="I127" s="16"/>
      <c r="J127" s="15"/>
      <c r="K127" s="218"/>
      <c r="L127" s="241"/>
      <c r="M127" s="241"/>
      <c r="N127" s="241"/>
      <c r="O127" s="241"/>
      <c r="P127" s="241"/>
      <c r="Q127" s="241"/>
      <c r="R127" s="241"/>
      <c r="S127" s="241"/>
      <c r="T127" s="241"/>
      <c r="U127" s="241"/>
      <c r="V127" s="241"/>
    </row>
    <row r="128" spans="1:22" ht="89.25" hidden="1" x14ac:dyDescent="0.25">
      <c r="A128" s="117" t="s">
        <v>4</v>
      </c>
      <c r="B128" s="97" t="s">
        <v>903</v>
      </c>
      <c r="C128" s="34" t="s">
        <v>18</v>
      </c>
      <c r="D128" s="16">
        <v>14</v>
      </c>
      <c r="E128" s="16">
        <v>14</v>
      </c>
      <c r="F128" s="16">
        <v>14</v>
      </c>
      <c r="G128" s="16">
        <v>100</v>
      </c>
      <c r="H128" s="16"/>
      <c r="I128" s="34" t="s">
        <v>901</v>
      </c>
      <c r="J128" s="15"/>
      <c r="K128" s="218"/>
      <c r="L128" s="241"/>
      <c r="M128" s="241"/>
      <c r="N128" s="241"/>
      <c r="O128" s="241"/>
      <c r="P128" s="241"/>
      <c r="Q128" s="241"/>
      <c r="R128" s="241"/>
      <c r="S128" s="241"/>
      <c r="T128" s="241"/>
      <c r="U128" s="241"/>
      <c r="V128" s="241"/>
    </row>
    <row r="129" spans="1:22" ht="102" hidden="1" x14ac:dyDescent="0.25">
      <c r="A129" s="117" t="s">
        <v>10</v>
      </c>
      <c r="B129" s="97" t="s">
        <v>904</v>
      </c>
      <c r="C129" s="34" t="s">
        <v>18</v>
      </c>
      <c r="D129" s="16">
        <v>15</v>
      </c>
      <c r="E129" s="16">
        <v>15</v>
      </c>
      <c r="F129" s="16">
        <v>15</v>
      </c>
      <c r="G129" s="16">
        <v>100</v>
      </c>
      <c r="H129" s="16"/>
      <c r="I129" s="34" t="s">
        <v>901</v>
      </c>
      <c r="J129" s="15"/>
      <c r="K129" s="218"/>
      <c r="L129" s="241"/>
      <c r="M129" s="241"/>
      <c r="N129" s="241"/>
      <c r="O129" s="241"/>
      <c r="P129" s="241"/>
      <c r="Q129" s="241"/>
      <c r="R129" s="241"/>
      <c r="S129" s="241"/>
      <c r="T129" s="241"/>
      <c r="U129" s="241"/>
      <c r="V129" s="241"/>
    </row>
    <row r="130" spans="1:22" ht="15" hidden="1" x14ac:dyDescent="0.25">
      <c r="A130" s="117"/>
      <c r="B130" s="307" t="s">
        <v>909</v>
      </c>
      <c r="C130" s="308"/>
      <c r="D130" s="308"/>
      <c r="E130" s="308"/>
      <c r="F130" s="308"/>
      <c r="G130" s="308"/>
      <c r="H130" s="308"/>
      <c r="I130" s="308"/>
      <c r="J130" s="309"/>
      <c r="K130" s="218"/>
      <c r="L130" s="241"/>
      <c r="M130" s="241"/>
      <c r="N130" s="241"/>
      <c r="O130" s="241"/>
      <c r="P130" s="241"/>
      <c r="Q130" s="241"/>
      <c r="R130" s="241"/>
      <c r="S130" s="241"/>
      <c r="T130" s="241"/>
      <c r="U130" s="241"/>
      <c r="V130" s="241"/>
    </row>
    <row r="131" spans="1:22" ht="51" hidden="1" x14ac:dyDescent="0.25">
      <c r="A131" s="117" t="s">
        <v>5</v>
      </c>
      <c r="B131" s="97" t="s">
        <v>905</v>
      </c>
      <c r="C131" s="34" t="s">
        <v>9</v>
      </c>
      <c r="D131" s="16">
        <v>0</v>
      </c>
      <c r="E131" s="16">
        <v>5</v>
      </c>
      <c r="F131" s="16">
        <v>5</v>
      </c>
      <c r="G131" s="16">
        <v>100</v>
      </c>
      <c r="H131" s="16"/>
      <c r="I131" s="16"/>
      <c r="J131" s="15"/>
      <c r="K131" s="218"/>
      <c r="L131" s="241"/>
      <c r="M131" s="241"/>
      <c r="N131" s="241"/>
      <c r="O131" s="241"/>
      <c r="P131" s="241"/>
      <c r="Q131" s="241"/>
      <c r="R131" s="241"/>
      <c r="S131" s="241"/>
      <c r="T131" s="241"/>
      <c r="U131" s="241"/>
      <c r="V131" s="241"/>
    </row>
    <row r="132" spans="1:22" ht="15" hidden="1" x14ac:dyDescent="0.25">
      <c r="A132" s="117"/>
      <c r="B132" s="303" t="s">
        <v>910</v>
      </c>
      <c r="C132" s="318"/>
      <c r="D132" s="318"/>
      <c r="E132" s="318"/>
      <c r="F132" s="318"/>
      <c r="G132" s="318"/>
      <c r="H132" s="318"/>
      <c r="I132" s="318"/>
      <c r="J132" s="319"/>
      <c r="K132" s="218"/>
      <c r="L132" s="241"/>
      <c r="M132" s="241"/>
      <c r="N132" s="241"/>
      <c r="O132" s="241"/>
      <c r="P132" s="241"/>
      <c r="Q132" s="241"/>
      <c r="R132" s="241"/>
      <c r="S132" s="241"/>
      <c r="T132" s="241"/>
      <c r="U132" s="241"/>
      <c r="V132" s="241"/>
    </row>
    <row r="133" spans="1:22" ht="51" hidden="1" x14ac:dyDescent="0.25">
      <c r="A133" s="117" t="s">
        <v>5</v>
      </c>
      <c r="B133" s="97" t="s">
        <v>906</v>
      </c>
      <c r="C133" s="34" t="s">
        <v>18</v>
      </c>
      <c r="D133" s="16">
        <v>0</v>
      </c>
      <c r="E133" s="16">
        <v>10</v>
      </c>
      <c r="F133" s="16">
        <v>10</v>
      </c>
      <c r="G133" s="16">
        <v>100</v>
      </c>
      <c r="H133" s="16"/>
      <c r="I133" s="16"/>
      <c r="J133" s="15"/>
      <c r="K133" s="218"/>
      <c r="L133" s="241"/>
      <c r="M133" s="241"/>
      <c r="N133" s="241"/>
      <c r="O133" s="241"/>
      <c r="P133" s="241"/>
      <c r="Q133" s="241"/>
      <c r="R133" s="241"/>
      <c r="S133" s="241"/>
      <c r="T133" s="241"/>
      <c r="U133" s="241"/>
      <c r="V133" s="241"/>
    </row>
    <row r="134" spans="1:22" ht="30.75" customHeight="1" x14ac:dyDescent="0.25">
      <c r="A134" s="226" t="s">
        <v>28</v>
      </c>
      <c r="B134" s="287" t="s">
        <v>112</v>
      </c>
      <c r="C134" s="287"/>
      <c r="D134" s="287"/>
      <c r="E134" s="287"/>
      <c r="F134" s="287"/>
      <c r="G134" s="287"/>
      <c r="H134" s="287"/>
      <c r="I134" s="287"/>
      <c r="J134" s="287"/>
      <c r="K134" s="218"/>
      <c r="L134" s="241"/>
      <c r="M134" s="241"/>
      <c r="N134" s="241"/>
      <c r="O134" s="241"/>
      <c r="P134" s="241"/>
      <c r="Q134" s="241"/>
      <c r="R134" s="241"/>
      <c r="S134" s="241"/>
      <c r="T134" s="241"/>
      <c r="U134" s="241"/>
      <c r="V134" s="241"/>
    </row>
    <row r="135" spans="1:22" ht="195" customHeight="1" x14ac:dyDescent="0.25">
      <c r="A135" s="117">
        <v>1</v>
      </c>
      <c r="B135" s="118" t="s">
        <v>1124</v>
      </c>
      <c r="C135" s="34" t="s">
        <v>18</v>
      </c>
      <c r="D135" s="27">
        <v>100</v>
      </c>
      <c r="E135" s="27">
        <v>100</v>
      </c>
      <c r="F135" s="16">
        <v>147.6</v>
      </c>
      <c r="G135" s="27">
        <f>(F135/E135)*100</f>
        <v>147.6</v>
      </c>
      <c r="H135" s="112" t="s">
        <v>1039</v>
      </c>
      <c r="I135" s="124" t="s">
        <v>113</v>
      </c>
      <c r="J135" s="34"/>
      <c r="K135" s="218"/>
      <c r="L135" s="241"/>
      <c r="M135" s="241"/>
      <c r="N135" s="241"/>
      <c r="O135" s="241"/>
      <c r="P135" s="241"/>
      <c r="Q135" s="241"/>
      <c r="R135" s="241"/>
      <c r="S135" s="241"/>
      <c r="T135" s="241"/>
      <c r="U135" s="241"/>
      <c r="V135" s="241"/>
    </row>
    <row r="136" spans="1:22" ht="165.75" x14ac:dyDescent="0.25">
      <c r="A136" s="117" t="s">
        <v>4</v>
      </c>
      <c r="B136" s="15" t="s">
        <v>114</v>
      </c>
      <c r="C136" s="16" t="s">
        <v>18</v>
      </c>
      <c r="D136" s="16">
        <v>55</v>
      </c>
      <c r="E136" s="16">
        <v>60</v>
      </c>
      <c r="F136" s="16">
        <v>56</v>
      </c>
      <c r="G136" s="27">
        <f>(F136/E136)*100</f>
        <v>93.333333333333329</v>
      </c>
      <c r="H136" s="112" t="s">
        <v>1040</v>
      </c>
      <c r="I136" s="124" t="s">
        <v>1044</v>
      </c>
      <c r="J136" s="34"/>
      <c r="K136" s="218"/>
      <c r="L136" s="241"/>
      <c r="M136" s="241"/>
      <c r="N136" s="241"/>
      <c r="O136" s="241"/>
      <c r="P136" s="241"/>
      <c r="Q136" s="241"/>
      <c r="R136" s="241"/>
      <c r="S136" s="241"/>
      <c r="T136" s="241"/>
      <c r="U136" s="241"/>
      <c r="V136" s="241"/>
    </row>
    <row r="137" spans="1:22" ht="157.5" customHeight="1" x14ac:dyDescent="0.25">
      <c r="A137" s="117" t="s">
        <v>10</v>
      </c>
      <c r="B137" s="15" t="s">
        <v>115</v>
      </c>
      <c r="C137" s="16" t="s">
        <v>18</v>
      </c>
      <c r="D137" s="16">
        <v>2</v>
      </c>
      <c r="E137" s="16">
        <v>70</v>
      </c>
      <c r="F137" s="16">
        <v>6</v>
      </c>
      <c r="G137" s="27">
        <f>(F137/E137)*100</f>
        <v>8.5714285714285712</v>
      </c>
      <c r="H137" s="112" t="s">
        <v>1041</v>
      </c>
      <c r="I137" s="124" t="s">
        <v>116</v>
      </c>
      <c r="J137" s="34"/>
      <c r="K137" s="218"/>
      <c r="L137" s="241"/>
      <c r="M137" s="241"/>
      <c r="N137" s="241"/>
      <c r="O137" s="241"/>
      <c r="P137" s="241"/>
      <c r="Q137" s="241"/>
      <c r="R137" s="241"/>
      <c r="S137" s="241"/>
      <c r="T137" s="241"/>
      <c r="U137" s="241"/>
      <c r="V137" s="241"/>
    </row>
    <row r="138" spans="1:22" ht="88.5" customHeight="1" x14ac:dyDescent="0.25">
      <c r="A138" s="117" t="s">
        <v>28</v>
      </c>
      <c r="B138" s="15" t="s">
        <v>117</v>
      </c>
      <c r="C138" s="16" t="s">
        <v>18</v>
      </c>
      <c r="D138" s="16">
        <v>85</v>
      </c>
      <c r="E138" s="16">
        <v>87</v>
      </c>
      <c r="F138" s="16">
        <v>87.1</v>
      </c>
      <c r="G138" s="27">
        <f>(F138/E138)*100</f>
        <v>100.11494252873563</v>
      </c>
      <c r="H138" s="112" t="s">
        <v>1042</v>
      </c>
      <c r="I138" s="16"/>
      <c r="J138" s="34"/>
      <c r="K138" s="218"/>
      <c r="L138" s="241"/>
      <c r="M138" s="241"/>
      <c r="N138" s="241"/>
      <c r="O138" s="241"/>
      <c r="P138" s="241"/>
      <c r="Q138" s="241"/>
      <c r="R138" s="241"/>
      <c r="S138" s="241"/>
      <c r="T138" s="241"/>
      <c r="U138" s="241"/>
      <c r="V138" s="241"/>
    </row>
    <row r="139" spans="1:22" ht="107.25" customHeight="1" x14ac:dyDescent="0.25">
      <c r="A139" s="117" t="s">
        <v>29</v>
      </c>
      <c r="B139" s="15" t="s">
        <v>118</v>
      </c>
      <c r="C139" s="16" t="s">
        <v>18</v>
      </c>
      <c r="D139" s="16">
        <v>12.5</v>
      </c>
      <c r="E139" s="16">
        <v>100</v>
      </c>
      <c r="F139" s="16">
        <v>100</v>
      </c>
      <c r="G139" s="27">
        <f>(F139/E139)*100</f>
        <v>100</v>
      </c>
      <c r="H139" s="112" t="s">
        <v>1043</v>
      </c>
      <c r="I139" s="16"/>
      <c r="J139" s="34"/>
      <c r="K139" s="218"/>
      <c r="L139" s="241"/>
      <c r="M139" s="241"/>
      <c r="N139" s="241"/>
      <c r="O139" s="241"/>
      <c r="P139" s="241"/>
      <c r="Q139" s="241"/>
      <c r="R139" s="241"/>
      <c r="S139" s="241"/>
      <c r="T139" s="241"/>
      <c r="U139" s="241"/>
      <c r="V139" s="241"/>
    </row>
    <row r="140" spans="1:22" ht="14.25" hidden="1" customHeight="1" x14ac:dyDescent="0.25">
      <c r="A140" s="23"/>
      <c r="B140" s="256" t="s">
        <v>571</v>
      </c>
      <c r="C140" s="256"/>
      <c r="D140" s="256"/>
      <c r="E140" s="256"/>
      <c r="F140" s="256"/>
      <c r="G140" s="256"/>
      <c r="H140" s="256"/>
      <c r="I140" s="256"/>
      <c r="J140" s="256"/>
      <c r="K140" s="218"/>
      <c r="L140" s="241"/>
      <c r="M140" s="241"/>
      <c r="N140" s="241"/>
      <c r="O140" s="241"/>
      <c r="P140" s="241"/>
      <c r="Q140" s="241"/>
      <c r="R140" s="241"/>
      <c r="S140" s="241"/>
      <c r="T140" s="241"/>
      <c r="U140" s="241"/>
      <c r="V140" s="241"/>
    </row>
    <row r="141" spans="1:22" ht="51" hidden="1" x14ac:dyDescent="0.25">
      <c r="A141" s="23" t="s">
        <v>5</v>
      </c>
      <c r="B141" s="15" t="s">
        <v>119</v>
      </c>
      <c r="C141" s="34" t="s">
        <v>9</v>
      </c>
      <c r="D141" s="16">
        <v>104</v>
      </c>
      <c r="E141" s="16">
        <v>58</v>
      </c>
      <c r="F141" s="16">
        <v>76</v>
      </c>
      <c r="G141" s="27">
        <f t="shared" ref="G141:G149" si="7">(F141/E141)*100</f>
        <v>131.0344827586207</v>
      </c>
      <c r="H141" s="27"/>
      <c r="I141" s="16"/>
      <c r="J141" s="15"/>
      <c r="K141" s="218"/>
      <c r="L141" s="241"/>
      <c r="M141" s="241"/>
      <c r="N141" s="241"/>
      <c r="O141" s="241"/>
      <c r="P141" s="241"/>
      <c r="Q141" s="241"/>
      <c r="R141" s="241"/>
      <c r="S141" s="241"/>
      <c r="T141" s="241"/>
      <c r="U141" s="241"/>
      <c r="V141" s="241"/>
    </row>
    <row r="142" spans="1:22" ht="38.25" hidden="1" x14ac:dyDescent="0.25">
      <c r="A142" s="23" t="s">
        <v>4</v>
      </c>
      <c r="B142" s="15" t="s">
        <v>120</v>
      </c>
      <c r="C142" s="34" t="s">
        <v>9</v>
      </c>
      <c r="D142" s="16">
        <v>15</v>
      </c>
      <c r="E142" s="16">
        <v>9</v>
      </c>
      <c r="F142" s="16">
        <v>10</v>
      </c>
      <c r="G142" s="27">
        <f t="shared" si="7"/>
        <v>111.11111111111111</v>
      </c>
      <c r="H142" s="27"/>
      <c r="I142" s="16"/>
      <c r="J142" s="15"/>
      <c r="K142" s="218"/>
      <c r="L142" s="241"/>
      <c r="M142" s="241"/>
      <c r="N142" s="241"/>
      <c r="O142" s="241"/>
      <c r="P142" s="241"/>
      <c r="Q142" s="241"/>
      <c r="R142" s="241"/>
      <c r="S142" s="241"/>
      <c r="T142" s="241"/>
      <c r="U142" s="241"/>
      <c r="V142" s="241"/>
    </row>
    <row r="143" spans="1:22" ht="51" hidden="1" x14ac:dyDescent="0.25">
      <c r="A143" s="23" t="s">
        <v>10</v>
      </c>
      <c r="B143" s="15" t="s">
        <v>121</v>
      </c>
      <c r="C143" s="34" t="s">
        <v>9</v>
      </c>
      <c r="D143" s="16">
        <v>2</v>
      </c>
      <c r="E143" s="16">
        <v>1</v>
      </c>
      <c r="F143" s="16">
        <v>1</v>
      </c>
      <c r="G143" s="27">
        <f t="shared" si="7"/>
        <v>100</v>
      </c>
      <c r="H143" s="27"/>
      <c r="I143" s="16"/>
      <c r="J143" s="15"/>
      <c r="K143" s="218"/>
      <c r="L143" s="241"/>
      <c r="M143" s="241"/>
      <c r="N143" s="241"/>
      <c r="O143" s="241"/>
      <c r="P143" s="241"/>
      <c r="Q143" s="241"/>
      <c r="R143" s="241"/>
      <c r="S143" s="241"/>
      <c r="T143" s="241"/>
      <c r="U143" s="241"/>
      <c r="V143" s="241"/>
    </row>
    <row r="144" spans="1:22" ht="177" hidden="1" customHeight="1" x14ac:dyDescent="0.25">
      <c r="A144" s="23" t="s">
        <v>28</v>
      </c>
      <c r="B144" s="15" t="s">
        <v>122</v>
      </c>
      <c r="C144" s="34" t="s">
        <v>123</v>
      </c>
      <c r="D144" s="16">
        <v>1000</v>
      </c>
      <c r="E144" s="16">
        <v>400</v>
      </c>
      <c r="F144" s="16">
        <v>430</v>
      </c>
      <c r="G144" s="27">
        <f t="shared" si="7"/>
        <v>107.5</v>
      </c>
      <c r="H144" s="27"/>
      <c r="I144" s="15" t="s">
        <v>124</v>
      </c>
      <c r="J144" s="15"/>
      <c r="K144" s="218"/>
      <c r="L144" s="241"/>
      <c r="M144" s="241"/>
      <c r="N144" s="241"/>
      <c r="O144" s="241"/>
      <c r="P144" s="241"/>
      <c r="Q144" s="241"/>
      <c r="R144" s="241"/>
      <c r="S144" s="241"/>
      <c r="T144" s="241"/>
      <c r="U144" s="241"/>
      <c r="V144" s="241"/>
    </row>
    <row r="145" spans="1:22" ht="306" hidden="1" x14ac:dyDescent="0.25">
      <c r="A145" s="23" t="s">
        <v>29</v>
      </c>
      <c r="B145" s="15" t="s">
        <v>125</v>
      </c>
      <c r="C145" s="34" t="s">
        <v>123</v>
      </c>
      <c r="D145" s="16">
        <v>3106.7</v>
      </c>
      <c r="E145" s="16">
        <v>100</v>
      </c>
      <c r="F145" s="16">
        <v>340.3</v>
      </c>
      <c r="G145" s="27">
        <f t="shared" si="7"/>
        <v>340.3</v>
      </c>
      <c r="H145" s="27"/>
      <c r="I145" s="15" t="s">
        <v>126</v>
      </c>
      <c r="J145" s="15"/>
      <c r="K145" s="218"/>
      <c r="L145" s="241"/>
      <c r="M145" s="241"/>
      <c r="N145" s="241"/>
      <c r="O145" s="241"/>
      <c r="P145" s="241"/>
      <c r="Q145" s="241"/>
      <c r="R145" s="241"/>
      <c r="S145" s="241"/>
      <c r="T145" s="241"/>
      <c r="U145" s="241"/>
      <c r="V145" s="241"/>
    </row>
    <row r="146" spans="1:22" ht="249.75" hidden="1" customHeight="1" x14ac:dyDescent="0.25">
      <c r="A146" s="23" t="s">
        <v>30</v>
      </c>
      <c r="B146" s="15" t="s">
        <v>127</v>
      </c>
      <c r="C146" s="34" t="s">
        <v>123</v>
      </c>
      <c r="D146" s="16">
        <v>0</v>
      </c>
      <c r="E146" s="16">
        <v>550</v>
      </c>
      <c r="F146" s="16">
        <v>56.5</v>
      </c>
      <c r="G146" s="27">
        <f t="shared" si="7"/>
        <v>10.272727272727272</v>
      </c>
      <c r="H146" s="27"/>
      <c r="I146" s="92" t="s">
        <v>128</v>
      </c>
      <c r="J146" s="15"/>
      <c r="K146" s="218"/>
      <c r="L146" s="241"/>
      <c r="M146" s="241"/>
      <c r="N146" s="241"/>
      <c r="O146" s="241"/>
      <c r="P146" s="241"/>
      <c r="Q146" s="241"/>
      <c r="R146" s="241"/>
      <c r="S146" s="241"/>
      <c r="T146" s="241"/>
      <c r="U146" s="241"/>
      <c r="V146" s="241"/>
    </row>
    <row r="147" spans="1:22" ht="63.75" hidden="1" x14ac:dyDescent="0.25">
      <c r="A147" s="23" t="s">
        <v>129</v>
      </c>
      <c r="B147" s="15" t="s">
        <v>130</v>
      </c>
      <c r="C147" s="34" t="s">
        <v>9</v>
      </c>
      <c r="D147" s="16">
        <v>1</v>
      </c>
      <c r="E147" s="16">
        <v>2</v>
      </c>
      <c r="F147" s="16">
        <v>2</v>
      </c>
      <c r="G147" s="27">
        <f t="shared" si="7"/>
        <v>100</v>
      </c>
      <c r="H147" s="27"/>
      <c r="I147" s="16"/>
      <c r="J147" s="15"/>
      <c r="K147" s="218"/>
      <c r="L147" s="241"/>
      <c r="M147" s="241"/>
      <c r="N147" s="241"/>
      <c r="O147" s="241"/>
      <c r="P147" s="241"/>
      <c r="Q147" s="241"/>
      <c r="R147" s="241"/>
      <c r="S147" s="241"/>
      <c r="T147" s="241"/>
      <c r="U147" s="241"/>
      <c r="V147" s="241"/>
    </row>
    <row r="148" spans="1:22" ht="51" hidden="1" x14ac:dyDescent="0.25">
      <c r="A148" s="23" t="s">
        <v>131</v>
      </c>
      <c r="B148" s="15" t="s">
        <v>132</v>
      </c>
      <c r="C148" s="34" t="s">
        <v>9</v>
      </c>
      <c r="D148" s="16">
        <v>5</v>
      </c>
      <c r="E148" s="16">
        <v>5</v>
      </c>
      <c r="F148" s="16">
        <v>5</v>
      </c>
      <c r="G148" s="27">
        <f t="shared" si="7"/>
        <v>100</v>
      </c>
      <c r="H148" s="27"/>
      <c r="I148" s="16"/>
      <c r="J148" s="15"/>
      <c r="K148" s="218"/>
      <c r="L148" s="241"/>
      <c r="M148" s="241"/>
      <c r="N148" s="241"/>
      <c r="O148" s="241"/>
      <c r="P148" s="241"/>
      <c r="Q148" s="241"/>
      <c r="R148" s="241"/>
      <c r="S148" s="241"/>
      <c r="T148" s="241"/>
      <c r="U148" s="241"/>
      <c r="V148" s="241"/>
    </row>
    <row r="149" spans="1:22" ht="89.25" hidden="1" x14ac:dyDescent="0.25">
      <c r="A149" s="23" t="s">
        <v>133</v>
      </c>
      <c r="B149" s="15" t="s">
        <v>134</v>
      </c>
      <c r="C149" s="34" t="s">
        <v>9</v>
      </c>
      <c r="D149" s="16">
        <v>1</v>
      </c>
      <c r="E149" s="16">
        <v>1</v>
      </c>
      <c r="F149" s="16">
        <v>1</v>
      </c>
      <c r="G149" s="27">
        <f t="shared" si="7"/>
        <v>100</v>
      </c>
      <c r="H149" s="27"/>
      <c r="I149" s="16"/>
      <c r="J149" s="15"/>
      <c r="K149" s="218"/>
      <c r="L149" s="241"/>
      <c r="M149" s="241"/>
      <c r="N149" s="241"/>
      <c r="O149" s="241"/>
      <c r="P149" s="241"/>
      <c r="Q149" s="241"/>
      <c r="R149" s="241"/>
      <c r="S149" s="241"/>
      <c r="T149" s="241"/>
      <c r="U149" s="241"/>
      <c r="V149" s="241"/>
    </row>
    <row r="150" spans="1:22" ht="15" hidden="1" x14ac:dyDescent="0.25">
      <c r="A150" s="321" t="s">
        <v>572</v>
      </c>
      <c r="B150" s="321"/>
      <c r="C150" s="321"/>
      <c r="D150" s="321"/>
      <c r="E150" s="321"/>
      <c r="F150" s="321"/>
      <c r="G150" s="321"/>
      <c r="H150" s="321"/>
      <c r="I150" s="321"/>
      <c r="J150" s="321"/>
      <c r="K150" s="218"/>
      <c r="L150" s="241"/>
      <c r="M150" s="241"/>
      <c r="N150" s="241"/>
      <c r="O150" s="241"/>
      <c r="P150" s="241"/>
      <c r="Q150" s="241"/>
      <c r="R150" s="241"/>
      <c r="S150" s="241"/>
      <c r="T150" s="241"/>
      <c r="U150" s="241"/>
      <c r="V150" s="241"/>
    </row>
    <row r="151" spans="1:22" ht="41.25" hidden="1" customHeight="1" x14ac:dyDescent="0.25">
      <c r="A151" s="23" t="s">
        <v>5</v>
      </c>
      <c r="B151" s="97" t="s">
        <v>135</v>
      </c>
      <c r="C151" s="34" t="s">
        <v>9</v>
      </c>
      <c r="D151" s="16" t="s">
        <v>14</v>
      </c>
      <c r="E151" s="16">
        <v>1</v>
      </c>
      <c r="F151" s="16">
        <v>1</v>
      </c>
      <c r="G151" s="27">
        <f>(F151/E151)*100</f>
        <v>100</v>
      </c>
      <c r="H151" s="27"/>
      <c r="I151" s="16"/>
      <c r="J151" s="15"/>
      <c r="K151" s="218"/>
      <c r="L151" s="241"/>
      <c r="M151" s="241"/>
      <c r="N151" s="241"/>
      <c r="O151" s="241"/>
      <c r="P151" s="241"/>
      <c r="Q151" s="241"/>
      <c r="R151" s="241"/>
      <c r="S151" s="241"/>
      <c r="T151" s="241"/>
      <c r="U151" s="241"/>
      <c r="V151" s="241"/>
    </row>
    <row r="152" spans="1:22" ht="78.75" hidden="1" customHeight="1" x14ac:dyDescent="0.25">
      <c r="A152" s="23" t="s">
        <v>4</v>
      </c>
      <c r="B152" s="97" t="s">
        <v>136</v>
      </c>
      <c r="C152" s="34" t="s">
        <v>9</v>
      </c>
      <c r="D152" s="16">
        <v>0</v>
      </c>
      <c r="E152" s="16">
        <v>159</v>
      </c>
      <c r="F152" s="16">
        <v>154</v>
      </c>
      <c r="G152" s="27">
        <v>96.9</v>
      </c>
      <c r="H152" s="27"/>
      <c r="I152" s="15" t="s">
        <v>137</v>
      </c>
      <c r="J152" s="15"/>
      <c r="K152" s="218"/>
      <c r="L152" s="241"/>
      <c r="M152" s="241"/>
      <c r="N152" s="241"/>
      <c r="O152" s="241"/>
      <c r="P152" s="241"/>
      <c r="Q152" s="241"/>
      <c r="R152" s="241"/>
      <c r="S152" s="241"/>
      <c r="T152" s="241"/>
      <c r="U152" s="241"/>
      <c r="V152" s="241"/>
    </row>
    <row r="153" spans="1:22" ht="25.5" customHeight="1" x14ac:dyDescent="0.25">
      <c r="A153" s="226" t="s">
        <v>203</v>
      </c>
      <c r="B153" s="320" t="s">
        <v>138</v>
      </c>
      <c r="C153" s="320"/>
      <c r="D153" s="320"/>
      <c r="E153" s="320"/>
      <c r="F153" s="320"/>
      <c r="G153" s="320"/>
      <c r="H153" s="320"/>
      <c r="I153" s="320"/>
      <c r="J153" s="320"/>
      <c r="K153" s="289"/>
      <c r="L153" s="241"/>
      <c r="M153" s="241"/>
      <c r="N153" s="241"/>
      <c r="O153" s="241"/>
      <c r="P153" s="241"/>
      <c r="Q153" s="241"/>
      <c r="R153" s="241"/>
      <c r="S153" s="241"/>
      <c r="T153" s="241"/>
      <c r="U153" s="241"/>
      <c r="V153" s="241"/>
    </row>
    <row r="154" spans="1:22" ht="51" x14ac:dyDescent="0.25">
      <c r="A154" s="23">
        <v>1</v>
      </c>
      <c r="B154" s="15" t="s">
        <v>139</v>
      </c>
      <c r="C154" s="34" t="s">
        <v>140</v>
      </c>
      <c r="D154" s="16">
        <v>657.1</v>
      </c>
      <c r="E154" s="16">
        <v>700</v>
      </c>
      <c r="F154" s="16">
        <v>792.4</v>
      </c>
      <c r="G154" s="27">
        <f>F154/E154*100</f>
        <v>113.19999999999999</v>
      </c>
      <c r="H154" s="27">
        <f>F154/D154*100</f>
        <v>120.5904732917364</v>
      </c>
      <c r="I154" s="16"/>
      <c r="J154" s="16"/>
      <c r="K154" s="202"/>
      <c r="L154" s="241"/>
      <c r="M154" s="241"/>
      <c r="N154" s="241"/>
      <c r="O154" s="241"/>
      <c r="P154" s="241"/>
      <c r="Q154" s="241"/>
      <c r="R154" s="241"/>
      <c r="S154" s="241"/>
      <c r="T154" s="241"/>
      <c r="U154" s="241"/>
      <c r="V154" s="241"/>
    </row>
    <row r="155" spans="1:22" ht="51" x14ac:dyDescent="0.25">
      <c r="A155" s="23" t="s">
        <v>4</v>
      </c>
      <c r="B155" s="15" t="s">
        <v>141</v>
      </c>
      <c r="C155" s="34" t="s">
        <v>140</v>
      </c>
      <c r="D155" s="16">
        <v>195</v>
      </c>
      <c r="E155" s="16">
        <v>257</v>
      </c>
      <c r="F155" s="16">
        <v>290</v>
      </c>
      <c r="G155" s="27">
        <f>F155/E155*100</f>
        <v>112.84046692607004</v>
      </c>
      <c r="H155" s="27">
        <f t="shared" ref="H155:H171" si="8">F155/D155*100</f>
        <v>148.71794871794873</v>
      </c>
      <c r="I155" s="16"/>
      <c r="J155" s="16"/>
      <c r="K155" s="202"/>
      <c r="L155" s="241"/>
      <c r="M155" s="241"/>
      <c r="N155" s="241"/>
      <c r="O155" s="241"/>
      <c r="P155" s="241"/>
      <c r="Q155" s="241"/>
      <c r="R155" s="241"/>
      <c r="S155" s="241"/>
      <c r="T155" s="241"/>
      <c r="U155" s="241"/>
      <c r="V155" s="241"/>
    </row>
    <row r="156" spans="1:22" ht="89.25" x14ac:dyDescent="0.25">
      <c r="A156" s="23" t="s">
        <v>10</v>
      </c>
      <c r="B156" s="15" t="s">
        <v>142</v>
      </c>
      <c r="C156" s="34" t="s">
        <v>143</v>
      </c>
      <c r="D156" s="16">
        <v>7.5</v>
      </c>
      <c r="E156" s="16">
        <v>15</v>
      </c>
      <c r="F156" s="16">
        <v>15</v>
      </c>
      <c r="G156" s="27">
        <f t="shared" ref="G156:G177" si="9">F156/E156*100</f>
        <v>100</v>
      </c>
      <c r="H156" s="27">
        <f t="shared" si="8"/>
        <v>200</v>
      </c>
      <c r="I156" s="34" t="s">
        <v>1045</v>
      </c>
      <c r="J156" s="34"/>
      <c r="K156" s="45"/>
      <c r="L156" s="241"/>
      <c r="M156" s="241"/>
      <c r="N156" s="241"/>
      <c r="O156" s="241"/>
      <c r="P156" s="241"/>
      <c r="Q156" s="241"/>
      <c r="R156" s="241"/>
      <c r="S156" s="241"/>
      <c r="T156" s="241"/>
      <c r="U156" s="241"/>
      <c r="V156" s="241"/>
    </row>
    <row r="157" spans="1:22" ht="91.5" customHeight="1" x14ac:dyDescent="0.25">
      <c r="A157" s="23" t="s">
        <v>28</v>
      </c>
      <c r="B157" s="15" t="s">
        <v>144</v>
      </c>
      <c r="C157" s="34" t="s">
        <v>145</v>
      </c>
      <c r="D157" s="16">
        <v>3.6</v>
      </c>
      <c r="E157" s="16">
        <v>7.2</v>
      </c>
      <c r="F157" s="16">
        <v>7.2</v>
      </c>
      <c r="G157" s="27">
        <f t="shared" si="9"/>
        <v>100</v>
      </c>
      <c r="H157" s="27">
        <f t="shared" si="8"/>
        <v>200</v>
      </c>
      <c r="I157" s="16"/>
      <c r="J157" s="16"/>
      <c r="K157" s="202"/>
      <c r="L157" s="241"/>
      <c r="M157" s="241"/>
      <c r="N157" s="241"/>
      <c r="O157" s="241"/>
      <c r="P157" s="241"/>
      <c r="Q157" s="241"/>
      <c r="R157" s="241"/>
      <c r="S157" s="241"/>
      <c r="T157" s="241"/>
      <c r="U157" s="241"/>
      <c r="V157" s="241"/>
    </row>
    <row r="158" spans="1:22" ht="90.75" customHeight="1" x14ac:dyDescent="0.25">
      <c r="A158" s="23" t="s">
        <v>29</v>
      </c>
      <c r="B158" s="15" t="s">
        <v>146</v>
      </c>
      <c r="C158" s="34" t="s">
        <v>147</v>
      </c>
      <c r="D158" s="16">
        <v>3.44</v>
      </c>
      <c r="E158" s="16">
        <v>3.24</v>
      </c>
      <c r="F158" s="16">
        <v>3.16</v>
      </c>
      <c r="G158" s="27">
        <f t="shared" si="9"/>
        <v>97.53086419753086</v>
      </c>
      <c r="H158" s="27">
        <f t="shared" si="8"/>
        <v>91.860465116279073</v>
      </c>
      <c r="I158" s="16"/>
      <c r="J158" s="16"/>
      <c r="K158" s="202"/>
      <c r="L158" s="241"/>
      <c r="M158" s="241"/>
      <c r="N158" s="241"/>
      <c r="O158" s="241"/>
      <c r="P158" s="241"/>
      <c r="Q158" s="241"/>
      <c r="R158" s="241"/>
      <c r="S158" s="241"/>
      <c r="T158" s="241"/>
      <c r="U158" s="241"/>
      <c r="V158" s="241"/>
    </row>
    <row r="159" spans="1:22" ht="76.5" x14ac:dyDescent="0.25">
      <c r="A159" s="23" t="s">
        <v>30</v>
      </c>
      <c r="B159" s="15" t="s">
        <v>148</v>
      </c>
      <c r="C159" s="34" t="s">
        <v>18</v>
      </c>
      <c r="D159" s="16">
        <v>38</v>
      </c>
      <c r="E159" s="16">
        <v>39</v>
      </c>
      <c r="F159" s="16">
        <v>37</v>
      </c>
      <c r="G159" s="27">
        <f t="shared" si="9"/>
        <v>94.871794871794862</v>
      </c>
      <c r="H159" s="27">
        <f t="shared" si="8"/>
        <v>97.368421052631575</v>
      </c>
      <c r="I159" s="16"/>
      <c r="J159" s="16"/>
      <c r="K159" s="202"/>
      <c r="L159" s="241"/>
      <c r="M159" s="241"/>
      <c r="N159" s="241"/>
      <c r="O159" s="241"/>
      <c r="P159" s="241"/>
      <c r="Q159" s="241"/>
      <c r="R159" s="241"/>
      <c r="S159" s="241"/>
      <c r="T159" s="241"/>
      <c r="U159" s="241"/>
      <c r="V159" s="241"/>
    </row>
    <row r="160" spans="1:22" ht="76.5" x14ac:dyDescent="0.25">
      <c r="A160" s="23" t="s">
        <v>129</v>
      </c>
      <c r="B160" s="15" t="s">
        <v>149</v>
      </c>
      <c r="C160" s="34" t="s">
        <v>150</v>
      </c>
      <c r="D160" s="16">
        <v>250</v>
      </c>
      <c r="E160" s="16">
        <v>250</v>
      </c>
      <c r="F160" s="16">
        <v>251</v>
      </c>
      <c r="G160" s="27">
        <f t="shared" si="9"/>
        <v>100.4</v>
      </c>
      <c r="H160" s="27">
        <f t="shared" si="8"/>
        <v>100.4</v>
      </c>
      <c r="I160" s="16"/>
      <c r="J160" s="15"/>
      <c r="K160" s="202"/>
      <c r="L160" s="241"/>
      <c r="M160" s="241"/>
      <c r="N160" s="241"/>
      <c r="O160" s="241"/>
      <c r="P160" s="241"/>
      <c r="Q160" s="241"/>
      <c r="R160" s="241"/>
      <c r="S160" s="241"/>
      <c r="T160" s="241"/>
      <c r="U160" s="241"/>
      <c r="V160" s="241"/>
    </row>
    <row r="161" spans="1:22" ht="51" x14ac:dyDescent="0.25">
      <c r="A161" s="23" t="s">
        <v>131</v>
      </c>
      <c r="B161" s="15" t="s">
        <v>151</v>
      </c>
      <c r="C161" s="34" t="s">
        <v>18</v>
      </c>
      <c r="D161" s="16">
        <v>4.5999999999999996</v>
      </c>
      <c r="E161" s="16">
        <v>5.0999999999999996</v>
      </c>
      <c r="F161" s="232">
        <v>5.0999999999999996</v>
      </c>
      <c r="G161" s="27">
        <f t="shared" si="9"/>
        <v>100</v>
      </c>
      <c r="H161" s="27">
        <f t="shared" si="8"/>
        <v>110.86956521739131</v>
      </c>
      <c r="I161" s="16"/>
      <c r="J161" s="34"/>
      <c r="K161" s="202"/>
      <c r="L161" s="241"/>
      <c r="M161" s="241"/>
      <c r="N161" s="241"/>
      <c r="O161" s="241"/>
      <c r="P161" s="241"/>
      <c r="Q161" s="241"/>
      <c r="R161" s="241"/>
      <c r="S161" s="241"/>
      <c r="T161" s="241"/>
      <c r="U161" s="241"/>
      <c r="V161" s="241"/>
    </row>
    <row r="162" spans="1:22" ht="116.25" customHeight="1" x14ac:dyDescent="0.25">
      <c r="A162" s="23" t="s">
        <v>133</v>
      </c>
      <c r="B162" s="15" t="s">
        <v>152</v>
      </c>
      <c r="C162" s="34" t="s">
        <v>153</v>
      </c>
      <c r="D162" s="16">
        <v>1965</v>
      </c>
      <c r="E162" s="16">
        <v>2274</v>
      </c>
      <c r="F162" s="16">
        <v>1902</v>
      </c>
      <c r="G162" s="27">
        <f>F162/E162*100</f>
        <v>83.64116094986808</v>
      </c>
      <c r="H162" s="27">
        <f t="shared" si="8"/>
        <v>96.793893129770993</v>
      </c>
      <c r="I162" s="34" t="s">
        <v>154</v>
      </c>
      <c r="J162" s="16"/>
      <c r="K162" s="202"/>
      <c r="L162" s="241"/>
      <c r="M162" s="241"/>
      <c r="N162" s="241"/>
      <c r="O162" s="241"/>
      <c r="P162" s="241"/>
      <c r="Q162" s="241"/>
      <c r="R162" s="241"/>
      <c r="S162" s="241"/>
      <c r="T162" s="241"/>
      <c r="U162" s="241"/>
      <c r="V162" s="241"/>
    </row>
    <row r="163" spans="1:22" ht="51" x14ac:dyDescent="0.2">
      <c r="A163" s="23" t="s">
        <v>155</v>
      </c>
      <c r="B163" s="15" t="s">
        <v>156</v>
      </c>
      <c r="C163" s="34" t="s">
        <v>157</v>
      </c>
      <c r="D163" s="16">
        <v>5500</v>
      </c>
      <c r="E163" s="16">
        <v>5700</v>
      </c>
      <c r="F163" s="16">
        <v>8387</v>
      </c>
      <c r="G163" s="27">
        <f>F163/E163*100</f>
        <v>147.14035087719299</v>
      </c>
      <c r="H163" s="27">
        <f t="shared" si="8"/>
        <v>152.4909090909091</v>
      </c>
      <c r="I163" s="16"/>
      <c r="J163" s="16"/>
      <c r="K163" s="202"/>
      <c r="M163" s="243"/>
      <c r="N163" s="243"/>
      <c r="P163" s="242"/>
      <c r="Q163" s="243"/>
      <c r="R163" s="243"/>
    </row>
    <row r="164" spans="1:22" ht="25.5" x14ac:dyDescent="0.2">
      <c r="A164" s="23" t="s">
        <v>158</v>
      </c>
      <c r="B164" s="15" t="s">
        <v>159</v>
      </c>
      <c r="C164" s="34" t="s">
        <v>160</v>
      </c>
      <c r="D164" s="16">
        <v>11768.2</v>
      </c>
      <c r="E164" s="16">
        <v>8918.7000000000007</v>
      </c>
      <c r="F164" s="16">
        <v>15131.1</v>
      </c>
      <c r="G164" s="27">
        <f>F164/E164*100</f>
        <v>169.65589155370176</v>
      </c>
      <c r="H164" s="27">
        <f t="shared" si="8"/>
        <v>128.57616287962475</v>
      </c>
      <c r="I164" s="16"/>
      <c r="J164" s="16"/>
      <c r="K164" s="202"/>
      <c r="M164" s="243"/>
      <c r="N164" s="243"/>
      <c r="P164" s="242"/>
      <c r="Q164" s="243"/>
      <c r="R164" s="243"/>
    </row>
    <row r="165" spans="1:22" ht="89.25" customHeight="1" x14ac:dyDescent="0.2">
      <c r="A165" s="124" t="s">
        <v>1159</v>
      </c>
      <c r="B165" s="330" t="s">
        <v>162</v>
      </c>
      <c r="C165" s="34" t="s">
        <v>163</v>
      </c>
      <c r="D165" s="16">
        <v>26.9</v>
      </c>
      <c r="E165" s="16">
        <v>27</v>
      </c>
      <c r="F165" s="16">
        <v>27</v>
      </c>
      <c r="G165" s="27">
        <v>100</v>
      </c>
      <c r="H165" s="27">
        <f t="shared" si="8"/>
        <v>100.37174721189592</v>
      </c>
      <c r="I165" s="267" t="s">
        <v>1164</v>
      </c>
      <c r="J165" s="34"/>
      <c r="K165" s="315"/>
      <c r="M165" s="243"/>
      <c r="N165" s="243"/>
      <c r="P165" s="242"/>
      <c r="Q165" s="243"/>
      <c r="R165" s="243"/>
    </row>
    <row r="166" spans="1:22" ht="63.75" x14ac:dyDescent="0.2">
      <c r="A166" s="124" t="s">
        <v>1160</v>
      </c>
      <c r="B166" s="330"/>
      <c r="C166" s="34" t="s">
        <v>164</v>
      </c>
      <c r="D166" s="16">
        <v>816</v>
      </c>
      <c r="E166" s="16">
        <v>817</v>
      </c>
      <c r="F166" s="16">
        <v>818.7</v>
      </c>
      <c r="G166" s="27">
        <f>F166/E166*100</f>
        <v>100.20807833537333</v>
      </c>
      <c r="H166" s="27">
        <f t="shared" si="8"/>
        <v>100.33088235294119</v>
      </c>
      <c r="I166" s="271"/>
      <c r="J166" s="16"/>
      <c r="K166" s="315"/>
      <c r="M166" s="243"/>
      <c r="N166" s="243"/>
      <c r="P166" s="242"/>
      <c r="Q166" s="243"/>
      <c r="R166" s="243"/>
    </row>
    <row r="167" spans="1:22" ht="80.25" customHeight="1" x14ac:dyDescent="0.2">
      <c r="A167" s="124" t="s">
        <v>1157</v>
      </c>
      <c r="B167" s="330" t="s">
        <v>166</v>
      </c>
      <c r="C167" s="34" t="s">
        <v>163</v>
      </c>
      <c r="D167" s="16">
        <v>0.03</v>
      </c>
      <c r="E167" s="16">
        <v>5.1999999999999998E-2</v>
      </c>
      <c r="F167" s="16">
        <v>5.1999999999999998E-2</v>
      </c>
      <c r="G167" s="27">
        <f t="shared" si="9"/>
        <v>100</v>
      </c>
      <c r="H167" s="27">
        <f t="shared" si="8"/>
        <v>173.33333333333334</v>
      </c>
      <c r="I167" s="271"/>
      <c r="J167" s="34"/>
      <c r="K167" s="315" t="s">
        <v>167</v>
      </c>
      <c r="M167" s="243"/>
      <c r="N167" s="243"/>
      <c r="P167" s="242"/>
      <c r="Q167" s="243"/>
    </row>
    <row r="168" spans="1:22" ht="64.5" customHeight="1" x14ac:dyDescent="0.2">
      <c r="A168" s="124" t="s">
        <v>1158</v>
      </c>
      <c r="B168" s="330"/>
      <c r="C168" s="34" t="s">
        <v>164</v>
      </c>
      <c r="D168" s="16">
        <v>15</v>
      </c>
      <c r="E168" s="16">
        <v>21</v>
      </c>
      <c r="F168" s="16">
        <v>28</v>
      </c>
      <c r="G168" s="27">
        <f>F168/E168*100</f>
        <v>133.33333333333331</v>
      </c>
      <c r="H168" s="27">
        <f t="shared" si="8"/>
        <v>186.66666666666666</v>
      </c>
      <c r="I168" s="306"/>
      <c r="J168" s="16"/>
      <c r="K168" s="315"/>
      <c r="M168" s="243"/>
      <c r="N168" s="243"/>
      <c r="P168" s="242"/>
      <c r="Q168" s="243"/>
    </row>
    <row r="169" spans="1:22" ht="51" x14ac:dyDescent="0.2">
      <c r="A169" s="23" t="s">
        <v>168</v>
      </c>
      <c r="B169" s="15" t="s">
        <v>169</v>
      </c>
      <c r="C169" s="34" t="s">
        <v>147</v>
      </c>
      <c r="D169" s="16">
        <v>1.9</v>
      </c>
      <c r="E169" s="16">
        <v>1.7</v>
      </c>
      <c r="F169" s="16">
        <v>1.7</v>
      </c>
      <c r="G169" s="27">
        <f t="shared" si="9"/>
        <v>100</v>
      </c>
      <c r="H169" s="27">
        <f t="shared" si="8"/>
        <v>89.473684210526315</v>
      </c>
      <c r="I169" s="16"/>
      <c r="J169" s="16"/>
      <c r="K169" s="202"/>
      <c r="M169" s="243"/>
      <c r="N169" s="243"/>
      <c r="P169" s="242"/>
      <c r="R169" s="243"/>
    </row>
    <row r="170" spans="1:22" ht="167.25" customHeight="1" x14ac:dyDescent="0.2">
      <c r="A170" s="23" t="s">
        <v>170</v>
      </c>
      <c r="B170" s="15" t="s">
        <v>171</v>
      </c>
      <c r="C170" s="34" t="s">
        <v>123</v>
      </c>
      <c r="D170" s="16">
        <v>475.76</v>
      </c>
      <c r="E170" s="16">
        <v>200</v>
      </c>
      <c r="F170" s="16">
        <v>368.52</v>
      </c>
      <c r="G170" s="27">
        <f>F170/E170*100</f>
        <v>184.26</v>
      </c>
      <c r="H170" s="27">
        <f t="shared" si="8"/>
        <v>77.459223137716492</v>
      </c>
      <c r="I170" s="119"/>
      <c r="J170" s="34"/>
      <c r="K170" s="203"/>
      <c r="M170" s="243"/>
      <c r="N170" s="243"/>
      <c r="P170" s="242"/>
      <c r="R170" s="243"/>
    </row>
    <row r="171" spans="1:22" ht="53.25" customHeight="1" x14ac:dyDescent="0.2">
      <c r="A171" s="23" t="s">
        <v>172</v>
      </c>
      <c r="B171" s="15" t="s">
        <v>173</v>
      </c>
      <c r="C171" s="34" t="s">
        <v>174</v>
      </c>
      <c r="D171" s="16">
        <v>1500000</v>
      </c>
      <c r="E171" s="16">
        <v>500000</v>
      </c>
      <c r="F171" s="16">
        <v>980000</v>
      </c>
      <c r="G171" s="27">
        <f>F171/E171*100</f>
        <v>196</v>
      </c>
      <c r="H171" s="27">
        <f t="shared" si="8"/>
        <v>65.333333333333329</v>
      </c>
      <c r="I171" s="16"/>
      <c r="J171" s="16"/>
      <c r="K171" s="202"/>
      <c r="M171" s="243"/>
      <c r="N171" s="243"/>
      <c r="P171" s="242"/>
    </row>
    <row r="172" spans="1:22" ht="118.5" customHeight="1" x14ac:dyDescent="0.2">
      <c r="A172" s="23" t="s">
        <v>175</v>
      </c>
      <c r="B172" s="15" t="s">
        <v>176</v>
      </c>
      <c r="C172" s="34" t="s">
        <v>18</v>
      </c>
      <c r="D172" s="16">
        <v>10</v>
      </c>
      <c r="E172" s="16">
        <v>50</v>
      </c>
      <c r="F172" s="16">
        <v>42</v>
      </c>
      <c r="G172" s="27">
        <f t="shared" si="9"/>
        <v>84</v>
      </c>
      <c r="H172" s="90" t="s">
        <v>1048</v>
      </c>
      <c r="I172" s="16"/>
      <c r="J172" s="16"/>
      <c r="K172" s="202"/>
      <c r="M172" s="243"/>
      <c r="N172" s="243"/>
      <c r="P172" s="242"/>
      <c r="Q172" s="243"/>
    </row>
    <row r="173" spans="1:22" ht="114.75" x14ac:dyDescent="0.2">
      <c r="A173" s="23" t="s">
        <v>177</v>
      </c>
      <c r="B173" s="15" t="s">
        <v>178</v>
      </c>
      <c r="C173" s="34" t="s">
        <v>18</v>
      </c>
      <c r="D173" s="16">
        <v>20</v>
      </c>
      <c r="E173" s="16">
        <v>25</v>
      </c>
      <c r="F173" s="16">
        <v>25</v>
      </c>
      <c r="G173" s="27">
        <f t="shared" si="9"/>
        <v>100</v>
      </c>
      <c r="H173" s="90" t="s">
        <v>1047</v>
      </c>
      <c r="I173" s="16"/>
      <c r="J173" s="16"/>
      <c r="K173" s="202"/>
      <c r="M173" s="243"/>
      <c r="N173" s="243"/>
      <c r="P173" s="242"/>
      <c r="Q173" s="243"/>
    </row>
    <row r="174" spans="1:22" ht="76.5" x14ac:dyDescent="0.2">
      <c r="A174" s="23" t="s">
        <v>179</v>
      </c>
      <c r="B174" s="15" t="s">
        <v>180</v>
      </c>
      <c r="C174" s="34" t="s">
        <v>18</v>
      </c>
      <c r="D174" s="16">
        <v>18.2</v>
      </c>
      <c r="E174" s="16">
        <v>12.5</v>
      </c>
      <c r="F174" s="16">
        <v>11.9</v>
      </c>
      <c r="G174" s="27">
        <f>E174/F174*100</f>
        <v>105.0420168067227</v>
      </c>
      <c r="H174" s="90" t="s">
        <v>1046</v>
      </c>
      <c r="I174" s="16"/>
      <c r="J174" s="16"/>
      <c r="K174" s="202"/>
      <c r="M174" s="243"/>
      <c r="N174" s="243"/>
      <c r="P174" s="242"/>
      <c r="Q174" s="243"/>
    </row>
    <row r="175" spans="1:22" ht="51" x14ac:dyDescent="0.2">
      <c r="A175" s="23" t="s">
        <v>181</v>
      </c>
      <c r="B175" s="15" t="s">
        <v>182</v>
      </c>
      <c r="C175" s="34" t="s">
        <v>18</v>
      </c>
      <c r="D175" s="16">
        <v>96.8</v>
      </c>
      <c r="E175" s="16">
        <v>96.9</v>
      </c>
      <c r="F175" s="16">
        <v>97</v>
      </c>
      <c r="G175" s="27">
        <f t="shared" si="9"/>
        <v>100.1031991744066</v>
      </c>
      <c r="H175" s="90" t="s">
        <v>1125</v>
      </c>
      <c r="I175" s="16"/>
      <c r="J175" s="16"/>
      <c r="K175" s="202"/>
      <c r="M175" s="243"/>
      <c r="N175" s="243"/>
      <c r="P175" s="242"/>
      <c r="Q175" s="243"/>
    </row>
    <row r="176" spans="1:22" ht="51" x14ac:dyDescent="0.2">
      <c r="A176" s="23" t="s">
        <v>183</v>
      </c>
      <c r="B176" s="15" t="s">
        <v>184</v>
      </c>
      <c r="C176" s="34" t="s">
        <v>18</v>
      </c>
      <c r="D176" s="16">
        <v>64</v>
      </c>
      <c r="E176" s="16">
        <v>67.2</v>
      </c>
      <c r="F176" s="16">
        <v>67.2</v>
      </c>
      <c r="G176" s="27">
        <f t="shared" si="9"/>
        <v>100</v>
      </c>
      <c r="H176" s="90" t="s">
        <v>1126</v>
      </c>
      <c r="I176" s="16"/>
      <c r="J176" s="16"/>
      <c r="K176" s="202"/>
      <c r="M176" s="243"/>
      <c r="N176" s="243"/>
      <c r="P176" s="242"/>
      <c r="Q176" s="243"/>
    </row>
    <row r="177" spans="1:17" ht="51" x14ac:dyDescent="0.2">
      <c r="A177" s="23" t="s">
        <v>185</v>
      </c>
      <c r="B177" s="15" t="s">
        <v>186</v>
      </c>
      <c r="C177" s="34" t="s">
        <v>18</v>
      </c>
      <c r="D177" s="16">
        <v>80</v>
      </c>
      <c r="E177" s="16">
        <v>80.5</v>
      </c>
      <c r="F177" s="16">
        <v>80.5</v>
      </c>
      <c r="G177" s="27">
        <f t="shared" si="9"/>
        <v>100</v>
      </c>
      <c r="H177" s="90" t="s">
        <v>1127</v>
      </c>
      <c r="I177" s="16"/>
      <c r="J177" s="16"/>
      <c r="K177" s="202"/>
      <c r="M177" s="243"/>
      <c r="N177" s="243"/>
      <c r="P177" s="242"/>
      <c r="Q177" s="243"/>
    </row>
    <row r="178" spans="1:17" ht="25.5" x14ac:dyDescent="0.2">
      <c r="A178" s="23" t="s">
        <v>187</v>
      </c>
      <c r="B178" s="15" t="s">
        <v>188</v>
      </c>
      <c r="C178" s="34" t="s">
        <v>189</v>
      </c>
      <c r="D178" s="16">
        <v>870</v>
      </c>
      <c r="E178" s="16">
        <v>898</v>
      </c>
      <c r="F178" s="16">
        <v>904</v>
      </c>
      <c r="G178" s="27">
        <f>F178/E178*100</f>
        <v>100.66815144766149</v>
      </c>
      <c r="H178" s="27">
        <f>F178/D178*100</f>
        <v>103.90804597701148</v>
      </c>
      <c r="I178" s="16"/>
      <c r="J178" s="16"/>
      <c r="K178" s="202"/>
      <c r="M178" s="243"/>
      <c r="N178" s="243"/>
      <c r="P178" s="242"/>
      <c r="Q178" s="243"/>
    </row>
    <row r="179" spans="1:17" hidden="1" x14ac:dyDescent="0.2">
      <c r="A179" s="23"/>
      <c r="B179" s="255" t="s">
        <v>190</v>
      </c>
      <c r="C179" s="256"/>
      <c r="D179" s="256"/>
      <c r="E179" s="256"/>
      <c r="F179" s="256"/>
      <c r="G179" s="256"/>
      <c r="H179" s="256"/>
      <c r="I179" s="256"/>
      <c r="J179" s="256"/>
      <c r="K179" s="307"/>
      <c r="M179" s="243"/>
      <c r="P179" s="242"/>
    </row>
    <row r="180" spans="1:17" ht="255" hidden="1" x14ac:dyDescent="0.2">
      <c r="A180" s="23" t="s">
        <v>191</v>
      </c>
      <c r="B180" s="15" t="s">
        <v>192</v>
      </c>
      <c r="C180" s="34" t="s">
        <v>193</v>
      </c>
      <c r="D180" s="18">
        <v>325</v>
      </c>
      <c r="E180" s="18">
        <v>429</v>
      </c>
      <c r="F180" s="18">
        <v>137.69999999999999</v>
      </c>
      <c r="G180" s="22">
        <f t="shared" ref="G180:G187" si="10">F180/E180*100</f>
        <v>32.0979020979021</v>
      </c>
      <c r="H180" s="22"/>
      <c r="I180" s="34" t="s">
        <v>194</v>
      </c>
      <c r="J180" s="34"/>
      <c r="K180" s="202"/>
      <c r="N180" s="243"/>
      <c r="P180" s="242"/>
    </row>
    <row r="181" spans="1:17" ht="25.5" hidden="1" x14ac:dyDescent="0.2">
      <c r="A181" s="23" t="s">
        <v>195</v>
      </c>
      <c r="B181" s="15" t="s">
        <v>196</v>
      </c>
      <c r="C181" s="34" t="s">
        <v>197</v>
      </c>
      <c r="D181" s="18">
        <v>26.9</v>
      </c>
      <c r="E181" s="18">
        <v>27</v>
      </c>
      <c r="F181" s="18">
        <v>27</v>
      </c>
      <c r="G181" s="22">
        <f t="shared" si="10"/>
        <v>100</v>
      </c>
      <c r="H181" s="22"/>
      <c r="I181" s="34"/>
      <c r="J181" s="34"/>
      <c r="K181" s="202"/>
      <c r="M181" s="243"/>
      <c r="P181" s="242"/>
    </row>
    <row r="182" spans="1:17" ht="38.25" hidden="1" x14ac:dyDescent="0.2">
      <c r="A182" s="23" t="s">
        <v>198</v>
      </c>
      <c r="B182" s="15" t="s">
        <v>199</v>
      </c>
      <c r="C182" s="34" t="s">
        <v>9</v>
      </c>
      <c r="D182" s="18">
        <v>205</v>
      </c>
      <c r="E182" s="18">
        <v>241</v>
      </c>
      <c r="F182" s="18">
        <v>283</v>
      </c>
      <c r="G182" s="22">
        <f>F182/E182*100</f>
        <v>117.42738589211619</v>
      </c>
      <c r="H182" s="22"/>
      <c r="I182" s="34"/>
      <c r="J182" s="34"/>
      <c r="K182" s="202"/>
      <c r="N182" s="243"/>
      <c r="P182" s="242"/>
    </row>
    <row r="183" spans="1:17" hidden="1" x14ac:dyDescent="0.2">
      <c r="A183" s="23"/>
      <c r="B183" s="256" t="s">
        <v>200</v>
      </c>
      <c r="C183" s="256"/>
      <c r="D183" s="256"/>
      <c r="E183" s="256"/>
      <c r="F183" s="256"/>
      <c r="G183" s="256"/>
      <c r="H183" s="256"/>
      <c r="I183" s="256"/>
      <c r="J183" s="256"/>
      <c r="K183" s="307"/>
      <c r="M183" s="243"/>
      <c r="P183" s="242"/>
    </row>
    <row r="184" spans="1:17" ht="51" hidden="1" x14ac:dyDescent="0.2">
      <c r="A184" s="23" t="s">
        <v>191</v>
      </c>
      <c r="B184" s="15" t="s">
        <v>141</v>
      </c>
      <c r="C184" s="21" t="s">
        <v>201</v>
      </c>
      <c r="D184" s="18">
        <v>195</v>
      </c>
      <c r="E184" s="18">
        <v>257</v>
      </c>
      <c r="F184" s="18">
        <v>290</v>
      </c>
      <c r="G184" s="22">
        <f>F184/E184*100</f>
        <v>112.84046692607004</v>
      </c>
      <c r="H184" s="22"/>
      <c r="I184" s="87"/>
      <c r="J184" s="87"/>
      <c r="K184" s="116"/>
      <c r="N184" s="243"/>
      <c r="P184" s="242"/>
    </row>
    <row r="185" spans="1:17" ht="102" hidden="1" x14ac:dyDescent="0.2">
      <c r="A185" s="23" t="s">
        <v>195</v>
      </c>
      <c r="B185" s="15" t="s">
        <v>146</v>
      </c>
      <c r="C185" s="18" t="s">
        <v>147</v>
      </c>
      <c r="D185" s="18">
        <v>3.44</v>
      </c>
      <c r="E185" s="18">
        <v>3.24</v>
      </c>
      <c r="F185" s="18">
        <v>3.16</v>
      </c>
      <c r="G185" s="22">
        <f t="shared" si="10"/>
        <v>97.53086419753086</v>
      </c>
      <c r="H185" s="22"/>
      <c r="I185" s="87"/>
      <c r="J185" s="87"/>
      <c r="K185" s="116"/>
      <c r="M185" s="243"/>
      <c r="P185" s="242"/>
    </row>
    <row r="186" spans="1:17" ht="76.5" hidden="1" x14ac:dyDescent="0.2">
      <c r="A186" s="23" t="s">
        <v>198</v>
      </c>
      <c r="B186" s="15" t="s">
        <v>148</v>
      </c>
      <c r="C186" s="18" t="s">
        <v>18</v>
      </c>
      <c r="D186" s="18">
        <v>38</v>
      </c>
      <c r="E186" s="18">
        <v>39</v>
      </c>
      <c r="F186" s="18">
        <v>37</v>
      </c>
      <c r="G186" s="22">
        <f>F186/E186*100</f>
        <v>94.871794871794862</v>
      </c>
      <c r="H186" s="22"/>
      <c r="I186" s="87"/>
      <c r="J186" s="87"/>
      <c r="K186" s="116"/>
      <c r="N186" s="243"/>
      <c r="P186" s="242"/>
    </row>
    <row r="187" spans="1:17" ht="127.5" hidden="1" x14ac:dyDescent="0.2">
      <c r="A187" s="23" t="s">
        <v>202</v>
      </c>
      <c r="B187" s="15" t="s">
        <v>152</v>
      </c>
      <c r="C187" s="21" t="s">
        <v>153</v>
      </c>
      <c r="D187" s="18">
        <v>1965</v>
      </c>
      <c r="E187" s="18">
        <v>2274</v>
      </c>
      <c r="F187" s="18">
        <v>1902</v>
      </c>
      <c r="G187" s="22">
        <f t="shared" si="10"/>
        <v>83.64116094986808</v>
      </c>
      <c r="H187" s="22"/>
      <c r="I187" s="34" t="s">
        <v>154</v>
      </c>
      <c r="J187" s="16"/>
      <c r="K187" s="202"/>
      <c r="M187" s="243"/>
      <c r="P187" s="242"/>
    </row>
    <row r="188" spans="1:17" ht="89.25" hidden="1" x14ac:dyDescent="0.2">
      <c r="A188" s="23" t="s">
        <v>203</v>
      </c>
      <c r="B188" s="15" t="s">
        <v>204</v>
      </c>
      <c r="C188" s="21" t="s">
        <v>153</v>
      </c>
      <c r="D188" s="18">
        <v>32</v>
      </c>
      <c r="E188" s="18">
        <v>27</v>
      </c>
      <c r="F188" s="21" t="s">
        <v>205</v>
      </c>
      <c r="G188" s="22">
        <v>103.7</v>
      </c>
      <c r="H188" s="22"/>
      <c r="I188" s="34" t="s">
        <v>206</v>
      </c>
      <c r="J188" s="16"/>
      <c r="K188" s="202"/>
      <c r="N188" s="243"/>
      <c r="P188" s="242"/>
    </row>
    <row r="189" spans="1:17" hidden="1" x14ac:dyDescent="0.2">
      <c r="A189" s="23"/>
      <c r="B189" s="255" t="s">
        <v>207</v>
      </c>
      <c r="C189" s="255"/>
      <c r="D189" s="255"/>
      <c r="E189" s="255"/>
      <c r="F189" s="255"/>
      <c r="G189" s="255"/>
      <c r="H189" s="255"/>
      <c r="I189" s="255"/>
      <c r="J189" s="255"/>
      <c r="K189" s="276"/>
      <c r="M189" s="243"/>
      <c r="P189" s="242"/>
    </row>
    <row r="190" spans="1:17" ht="76.5" hidden="1" x14ac:dyDescent="0.2">
      <c r="A190" s="23" t="s">
        <v>191</v>
      </c>
      <c r="B190" s="15" t="s">
        <v>149</v>
      </c>
      <c r="C190" s="34" t="s">
        <v>150</v>
      </c>
      <c r="D190" s="18">
        <v>250</v>
      </c>
      <c r="E190" s="18">
        <v>250</v>
      </c>
      <c r="F190" s="18">
        <v>251</v>
      </c>
      <c r="G190" s="22">
        <f>F190/E190*100</f>
        <v>100.4</v>
      </c>
      <c r="H190" s="22"/>
      <c r="I190" s="16"/>
      <c r="J190" s="15"/>
      <c r="K190" s="202"/>
      <c r="N190" s="243"/>
      <c r="P190" s="242"/>
    </row>
    <row r="191" spans="1:17" hidden="1" x14ac:dyDescent="0.2">
      <c r="A191" s="23"/>
      <c r="B191" s="255" t="s">
        <v>208</v>
      </c>
      <c r="C191" s="256"/>
      <c r="D191" s="256"/>
      <c r="E191" s="256"/>
      <c r="F191" s="256"/>
      <c r="G191" s="256"/>
      <c r="H191" s="256"/>
      <c r="I191" s="256"/>
      <c r="J191" s="256"/>
      <c r="K191" s="307"/>
      <c r="M191" s="243"/>
      <c r="P191" s="242"/>
    </row>
    <row r="192" spans="1:17" ht="51" hidden="1" x14ac:dyDescent="0.2">
      <c r="A192" s="23" t="s">
        <v>191</v>
      </c>
      <c r="B192" s="15" t="s">
        <v>209</v>
      </c>
      <c r="C192" s="34" t="s">
        <v>210</v>
      </c>
      <c r="D192" s="18">
        <v>15</v>
      </c>
      <c r="E192" s="18">
        <v>22</v>
      </c>
      <c r="F192" s="18">
        <v>22</v>
      </c>
      <c r="G192" s="26">
        <f t="shared" ref="G192:G197" si="11">F192/E192*100</f>
        <v>100</v>
      </c>
      <c r="H192" s="26"/>
      <c r="I192" s="16"/>
      <c r="J192" s="15"/>
      <c r="K192" s="202"/>
      <c r="N192" s="243"/>
      <c r="P192" s="242"/>
    </row>
    <row r="193" spans="1:16" hidden="1" x14ac:dyDescent="0.2">
      <c r="A193" s="23"/>
      <c r="B193" s="256" t="s">
        <v>211</v>
      </c>
      <c r="C193" s="256"/>
      <c r="D193" s="256"/>
      <c r="E193" s="256"/>
      <c r="F193" s="256"/>
      <c r="G193" s="256"/>
      <c r="H193" s="256"/>
      <c r="I193" s="256"/>
      <c r="J193" s="256"/>
      <c r="K193" s="307"/>
      <c r="M193" s="243"/>
      <c r="P193" s="242"/>
    </row>
    <row r="194" spans="1:16" ht="161.25" hidden="1" customHeight="1" x14ac:dyDescent="0.2">
      <c r="A194" s="23" t="s">
        <v>5</v>
      </c>
      <c r="B194" s="15" t="s">
        <v>212</v>
      </c>
      <c r="C194" s="21" t="s">
        <v>153</v>
      </c>
      <c r="D194" s="18">
        <v>640</v>
      </c>
      <c r="E194" s="18">
        <v>655</v>
      </c>
      <c r="F194" s="18">
        <v>440</v>
      </c>
      <c r="G194" s="22">
        <f t="shared" si="11"/>
        <v>67.175572519083971</v>
      </c>
      <c r="H194" s="22"/>
      <c r="I194" s="120" t="s">
        <v>213</v>
      </c>
      <c r="J194" s="15"/>
      <c r="K194" s="220"/>
      <c r="N194" s="243"/>
      <c r="P194" s="242"/>
    </row>
    <row r="195" spans="1:16" ht="76.5" hidden="1" x14ac:dyDescent="0.2">
      <c r="A195" s="23" t="s">
        <v>4</v>
      </c>
      <c r="B195" s="15" t="s">
        <v>214</v>
      </c>
      <c r="C195" s="34" t="s">
        <v>215</v>
      </c>
      <c r="D195" s="18"/>
      <c r="E195" s="18" t="s">
        <v>215</v>
      </c>
      <c r="F195" s="18" t="s">
        <v>215</v>
      </c>
      <c r="G195" s="22"/>
      <c r="H195" s="22"/>
      <c r="I195" s="121"/>
      <c r="J195" s="15"/>
      <c r="K195" s="220"/>
      <c r="M195" s="243"/>
      <c r="P195" s="242"/>
    </row>
    <row r="196" spans="1:16" ht="25.5" hidden="1" x14ac:dyDescent="0.2">
      <c r="A196" s="23" t="s">
        <v>216</v>
      </c>
      <c r="B196" s="15" t="s">
        <v>217</v>
      </c>
      <c r="C196" s="21" t="s">
        <v>153</v>
      </c>
      <c r="D196" s="18">
        <v>40</v>
      </c>
      <c r="E196" s="18">
        <v>40</v>
      </c>
      <c r="F196" s="18">
        <v>39</v>
      </c>
      <c r="G196" s="22">
        <f t="shared" si="11"/>
        <v>97.5</v>
      </c>
      <c r="H196" s="22"/>
      <c r="I196" s="121" t="s">
        <v>215</v>
      </c>
      <c r="J196" s="15"/>
      <c r="K196" s="220"/>
      <c r="N196" s="243"/>
      <c r="P196" s="242"/>
    </row>
    <row r="197" spans="1:16" ht="25.5" hidden="1" x14ac:dyDescent="0.2">
      <c r="A197" s="23" t="s">
        <v>218</v>
      </c>
      <c r="B197" s="15" t="s">
        <v>219</v>
      </c>
      <c r="C197" s="21" t="s">
        <v>153</v>
      </c>
      <c r="D197" s="18">
        <v>200</v>
      </c>
      <c r="E197" s="18">
        <v>30</v>
      </c>
      <c r="F197" s="18">
        <v>29</v>
      </c>
      <c r="G197" s="22">
        <f t="shared" si="11"/>
        <v>96.666666666666671</v>
      </c>
      <c r="H197" s="22"/>
      <c r="I197" s="16"/>
      <c r="J197" s="15"/>
      <c r="K197" s="220"/>
      <c r="M197" s="243"/>
      <c r="P197" s="242"/>
    </row>
    <row r="198" spans="1:16" hidden="1" x14ac:dyDescent="0.2">
      <c r="A198" s="23"/>
      <c r="B198" s="256" t="s">
        <v>220</v>
      </c>
      <c r="C198" s="256"/>
      <c r="D198" s="256"/>
      <c r="E198" s="256"/>
      <c r="F198" s="256"/>
      <c r="G198" s="256"/>
      <c r="H198" s="256"/>
      <c r="I198" s="256"/>
      <c r="J198" s="256"/>
      <c r="K198" s="307"/>
      <c r="N198" s="243"/>
      <c r="P198" s="242"/>
    </row>
    <row r="199" spans="1:16" ht="51" hidden="1" x14ac:dyDescent="0.2">
      <c r="A199" s="23" t="s">
        <v>191</v>
      </c>
      <c r="B199" s="15" t="s">
        <v>156</v>
      </c>
      <c r="C199" s="21" t="s">
        <v>157</v>
      </c>
      <c r="D199" s="18">
        <v>5500</v>
      </c>
      <c r="E199" s="18">
        <v>5700</v>
      </c>
      <c r="F199" s="18">
        <v>8387</v>
      </c>
      <c r="G199" s="22">
        <f>F199/E199*100</f>
        <v>147.14035087719299</v>
      </c>
      <c r="H199" s="22"/>
      <c r="I199" s="16"/>
      <c r="J199" s="16"/>
      <c r="K199" s="202"/>
      <c r="M199" s="243"/>
      <c r="P199" s="242"/>
    </row>
    <row r="200" spans="1:16" ht="25.5" hidden="1" x14ac:dyDescent="0.2">
      <c r="A200" s="23" t="s">
        <v>195</v>
      </c>
      <c r="B200" s="15" t="s">
        <v>159</v>
      </c>
      <c r="C200" s="21" t="s">
        <v>160</v>
      </c>
      <c r="D200" s="21">
        <v>11768.2</v>
      </c>
      <c r="E200" s="21">
        <v>8918.7000000000007</v>
      </c>
      <c r="F200" s="20">
        <v>15131.1</v>
      </c>
      <c r="G200" s="22">
        <f>F200/E200*100</f>
        <v>169.65589155370176</v>
      </c>
      <c r="H200" s="22"/>
      <c r="I200" s="16"/>
      <c r="J200" s="16"/>
      <c r="K200" s="202"/>
      <c r="N200" s="243"/>
      <c r="P200" s="242"/>
    </row>
    <row r="201" spans="1:16" hidden="1" x14ac:dyDescent="0.2">
      <c r="A201" s="23"/>
      <c r="B201" s="256" t="s">
        <v>221</v>
      </c>
      <c r="C201" s="256"/>
      <c r="D201" s="256"/>
      <c r="E201" s="256"/>
      <c r="F201" s="256"/>
      <c r="G201" s="256"/>
      <c r="H201" s="256"/>
      <c r="I201" s="256"/>
      <c r="J201" s="256"/>
      <c r="K201" s="307"/>
      <c r="M201" s="243"/>
      <c r="P201" s="242"/>
    </row>
    <row r="202" spans="1:16" ht="76.5" hidden="1" x14ac:dyDescent="0.2">
      <c r="A202" s="23" t="s">
        <v>191</v>
      </c>
      <c r="B202" s="97" t="s">
        <v>222</v>
      </c>
      <c r="C202" s="21" t="s">
        <v>18</v>
      </c>
      <c r="D202" s="18">
        <v>18.2</v>
      </c>
      <c r="E202" s="18">
        <v>12.5</v>
      </c>
      <c r="F202" s="18">
        <v>11.9</v>
      </c>
      <c r="G202" s="22">
        <f>E202/F202*100</f>
        <v>105.0420168067227</v>
      </c>
      <c r="H202" s="22"/>
      <c r="I202" s="21"/>
      <c r="J202" s="21"/>
      <c r="K202" s="202"/>
      <c r="N202" s="243"/>
      <c r="P202" s="242"/>
    </row>
    <row r="203" spans="1:16" ht="89.25" hidden="1" x14ac:dyDescent="0.2">
      <c r="A203" s="23" t="s">
        <v>195</v>
      </c>
      <c r="B203" s="97" t="s">
        <v>223</v>
      </c>
      <c r="C203" s="21" t="s">
        <v>18</v>
      </c>
      <c r="D203" s="18">
        <v>2.2999999999999998</v>
      </c>
      <c r="E203" s="18">
        <v>1.9</v>
      </c>
      <c r="F203" s="18">
        <v>1.7</v>
      </c>
      <c r="G203" s="22">
        <f>E203/F203*100</f>
        <v>111.76470588235294</v>
      </c>
      <c r="H203" s="22"/>
      <c r="I203" s="21"/>
      <c r="J203" s="21"/>
      <c r="K203" s="202"/>
      <c r="M203" s="243"/>
      <c r="P203" s="242"/>
    </row>
    <row r="204" spans="1:16" ht="25.5" hidden="1" x14ac:dyDescent="0.2">
      <c r="A204" s="23" t="s">
        <v>198</v>
      </c>
      <c r="B204" s="97" t="s">
        <v>224</v>
      </c>
      <c r="C204" s="21" t="s">
        <v>18</v>
      </c>
      <c r="D204" s="18">
        <v>37.299999999999997</v>
      </c>
      <c r="E204" s="18">
        <v>38.200000000000003</v>
      </c>
      <c r="F204" s="18">
        <v>37.1</v>
      </c>
      <c r="G204" s="22">
        <f>E204/F204*100</f>
        <v>102.96495956873315</v>
      </c>
      <c r="H204" s="22"/>
      <c r="I204" s="21"/>
      <c r="J204" s="21"/>
      <c r="K204" s="315" t="s">
        <v>225</v>
      </c>
      <c r="N204" s="243"/>
      <c r="P204" s="242"/>
    </row>
    <row r="205" spans="1:16" ht="25.5" hidden="1" x14ac:dyDescent="0.2">
      <c r="A205" s="23" t="s">
        <v>202</v>
      </c>
      <c r="B205" s="97" t="s">
        <v>226</v>
      </c>
      <c r="C205" s="21" t="s">
        <v>18</v>
      </c>
      <c r="D205" s="18">
        <v>35.700000000000003</v>
      </c>
      <c r="E205" s="18">
        <v>36.700000000000003</v>
      </c>
      <c r="F205" s="18">
        <v>35.700000000000003</v>
      </c>
      <c r="G205" s="22">
        <f>E205/F205*100</f>
        <v>102.80112044817926</v>
      </c>
      <c r="H205" s="22"/>
      <c r="I205" s="21"/>
      <c r="J205" s="21"/>
      <c r="K205" s="315"/>
      <c r="M205" s="243"/>
      <c r="P205" s="242"/>
    </row>
    <row r="206" spans="1:16" ht="51" hidden="1" x14ac:dyDescent="0.2">
      <c r="A206" s="23" t="s">
        <v>203</v>
      </c>
      <c r="B206" s="97" t="s">
        <v>227</v>
      </c>
      <c r="C206" s="21" t="s">
        <v>18</v>
      </c>
      <c r="D206" s="18">
        <v>95.9</v>
      </c>
      <c r="E206" s="18">
        <v>96.1</v>
      </c>
      <c r="F206" s="18">
        <v>95.8</v>
      </c>
      <c r="G206" s="22">
        <f>F206/E206*100</f>
        <v>99.687825182101975</v>
      </c>
      <c r="H206" s="22"/>
      <c r="I206" s="21"/>
      <c r="J206" s="21"/>
      <c r="K206" s="315"/>
      <c r="N206" s="243"/>
      <c r="P206" s="242"/>
    </row>
    <row r="207" spans="1:16" ht="63.75" hidden="1" x14ac:dyDescent="0.2">
      <c r="A207" s="23" t="s">
        <v>228</v>
      </c>
      <c r="B207" s="97" t="s">
        <v>229</v>
      </c>
      <c r="C207" s="21" t="s">
        <v>18</v>
      </c>
      <c r="D207" s="18">
        <v>36.1</v>
      </c>
      <c r="E207" s="18">
        <v>33.9</v>
      </c>
      <c r="F207" s="18">
        <v>34</v>
      </c>
      <c r="G207" s="22">
        <f>F207/E207*100</f>
        <v>100.29498525073748</v>
      </c>
      <c r="H207" s="22"/>
      <c r="I207" s="21"/>
      <c r="J207" s="21"/>
      <c r="K207" s="315"/>
      <c r="M207" s="243"/>
      <c r="P207" s="242"/>
    </row>
    <row r="208" spans="1:16" ht="39" hidden="1" customHeight="1" x14ac:dyDescent="0.2">
      <c r="A208" s="23" t="s">
        <v>230</v>
      </c>
      <c r="B208" s="15" t="s">
        <v>231</v>
      </c>
      <c r="C208" s="21" t="s">
        <v>18</v>
      </c>
      <c r="D208" s="18">
        <v>24</v>
      </c>
      <c r="E208" s="18">
        <v>22.2</v>
      </c>
      <c r="F208" s="18">
        <v>21.9</v>
      </c>
      <c r="G208" s="22">
        <f>E208/F208*100</f>
        <v>101.36986301369863</v>
      </c>
      <c r="H208" s="22"/>
      <c r="I208" s="21"/>
      <c r="J208" s="21"/>
      <c r="K208" s="221"/>
      <c r="N208" s="243"/>
      <c r="P208" s="242"/>
    </row>
    <row r="209" spans="1:16" ht="38.25" hidden="1" x14ac:dyDescent="0.2">
      <c r="A209" s="23" t="s">
        <v>232</v>
      </c>
      <c r="B209" s="15" t="s">
        <v>182</v>
      </c>
      <c r="C209" s="21" t="s">
        <v>18</v>
      </c>
      <c r="D209" s="18">
        <v>96.8</v>
      </c>
      <c r="E209" s="18">
        <v>96.9</v>
      </c>
      <c r="F209" s="18">
        <v>97</v>
      </c>
      <c r="G209" s="22">
        <f>F209/E209*100</f>
        <v>100.1031991744066</v>
      </c>
      <c r="H209" s="22"/>
      <c r="I209" s="21"/>
      <c r="J209" s="21"/>
      <c r="K209" s="221"/>
      <c r="M209" s="243"/>
      <c r="P209" s="242"/>
    </row>
    <row r="210" spans="1:16" ht="38.25" hidden="1" x14ac:dyDescent="0.2">
      <c r="A210" s="23" t="s">
        <v>233</v>
      </c>
      <c r="B210" s="15" t="s">
        <v>184</v>
      </c>
      <c r="C210" s="21" t="s">
        <v>18</v>
      </c>
      <c r="D210" s="18">
        <v>64</v>
      </c>
      <c r="E210" s="18">
        <v>67.2</v>
      </c>
      <c r="F210" s="18">
        <v>67.2</v>
      </c>
      <c r="G210" s="22">
        <f>F210/E210*100</f>
        <v>100</v>
      </c>
      <c r="H210" s="22"/>
      <c r="I210" s="21"/>
      <c r="J210" s="21"/>
      <c r="K210" s="221"/>
      <c r="N210" s="243"/>
      <c r="P210" s="242"/>
    </row>
    <row r="211" spans="1:16" hidden="1" x14ac:dyDescent="0.2">
      <c r="A211" s="23"/>
      <c r="B211" s="316" t="s">
        <v>234</v>
      </c>
      <c r="C211" s="316"/>
      <c r="D211" s="316"/>
      <c r="E211" s="316"/>
      <c r="F211" s="316"/>
      <c r="G211" s="316"/>
      <c r="H211" s="316"/>
      <c r="I211" s="316"/>
      <c r="J211" s="316"/>
      <c r="K211" s="317"/>
      <c r="M211" s="243"/>
      <c r="P211" s="242"/>
    </row>
    <row r="212" spans="1:16" ht="24.75" hidden="1" customHeight="1" x14ac:dyDescent="0.2">
      <c r="A212" s="23" t="s">
        <v>191</v>
      </c>
      <c r="B212" s="15" t="s">
        <v>235</v>
      </c>
      <c r="C212" s="21" t="s">
        <v>18</v>
      </c>
      <c r="D212" s="18">
        <v>80</v>
      </c>
      <c r="E212" s="18">
        <v>80.5</v>
      </c>
      <c r="F212" s="18">
        <v>80.5</v>
      </c>
      <c r="G212" s="22">
        <v>100</v>
      </c>
      <c r="H212" s="22"/>
      <c r="I212" s="18"/>
      <c r="J212" s="21">
        <v>82</v>
      </c>
      <c r="K212" s="220"/>
      <c r="N212" s="243"/>
      <c r="P212" s="242"/>
    </row>
    <row r="213" spans="1:16" ht="38.25" hidden="1" x14ac:dyDescent="0.2">
      <c r="A213" s="23" t="s">
        <v>195</v>
      </c>
      <c r="B213" s="15" t="s">
        <v>236</v>
      </c>
      <c r="C213" s="21" t="s">
        <v>18</v>
      </c>
      <c r="D213" s="18">
        <v>65</v>
      </c>
      <c r="E213" s="18">
        <v>65.5</v>
      </c>
      <c r="F213" s="18">
        <v>65.5</v>
      </c>
      <c r="G213" s="22">
        <v>100</v>
      </c>
      <c r="H213" s="22"/>
      <c r="I213" s="18"/>
      <c r="J213" s="21">
        <v>62</v>
      </c>
      <c r="K213" s="220"/>
      <c r="M213" s="243"/>
      <c r="P213" s="242"/>
    </row>
    <row r="214" spans="1:16" ht="51" hidden="1" x14ac:dyDescent="0.2">
      <c r="A214" s="23" t="s">
        <v>198</v>
      </c>
      <c r="B214" s="15" t="s">
        <v>237</v>
      </c>
      <c r="C214" s="21" t="s">
        <v>238</v>
      </c>
      <c r="D214" s="18">
        <v>240.2</v>
      </c>
      <c r="E214" s="18">
        <v>261</v>
      </c>
      <c r="F214" s="18">
        <v>157</v>
      </c>
      <c r="G214" s="22">
        <f>F214/E214*100</f>
        <v>60.153256704980841</v>
      </c>
      <c r="H214" s="22"/>
      <c r="I214" s="21" t="s">
        <v>239</v>
      </c>
      <c r="J214" s="21"/>
      <c r="K214" s="220"/>
      <c r="N214" s="243"/>
      <c r="P214" s="242"/>
    </row>
    <row r="215" spans="1:16" hidden="1" x14ac:dyDescent="0.2">
      <c r="A215" s="23" t="s">
        <v>202</v>
      </c>
      <c r="B215" s="122" t="s">
        <v>240</v>
      </c>
      <c r="C215" s="21" t="s">
        <v>241</v>
      </c>
      <c r="D215" s="18">
        <v>55</v>
      </c>
      <c r="E215" s="18">
        <v>16</v>
      </c>
      <c r="F215" s="18">
        <v>16</v>
      </c>
      <c r="G215" s="22">
        <f>F215/E215*100</f>
        <v>100</v>
      </c>
      <c r="H215" s="22"/>
      <c r="I215" s="21"/>
      <c r="J215" s="21"/>
      <c r="K215" s="220"/>
      <c r="M215" s="243"/>
      <c r="P215" s="242"/>
    </row>
    <row r="216" spans="1:16" ht="24" hidden="1" customHeight="1" x14ac:dyDescent="0.2">
      <c r="A216" s="23"/>
      <c r="B216" s="255" t="s">
        <v>242</v>
      </c>
      <c r="C216" s="255"/>
      <c r="D216" s="255"/>
      <c r="E216" s="255"/>
      <c r="F216" s="255"/>
      <c r="G216" s="255"/>
      <c r="H216" s="255"/>
      <c r="I216" s="255"/>
      <c r="J216" s="255"/>
      <c r="K216" s="276"/>
      <c r="N216" s="243"/>
      <c r="P216" s="242"/>
    </row>
    <row r="217" spans="1:16" ht="105.75" hidden="1" customHeight="1" x14ac:dyDescent="0.2">
      <c r="A217" s="23" t="s">
        <v>191</v>
      </c>
      <c r="B217" s="97" t="s">
        <v>243</v>
      </c>
      <c r="C217" s="18" t="s">
        <v>153</v>
      </c>
      <c r="D217" s="18">
        <v>700</v>
      </c>
      <c r="E217" s="18">
        <v>1050</v>
      </c>
      <c r="F217" s="18">
        <v>1500</v>
      </c>
      <c r="G217" s="22">
        <f>F217/E217*100</f>
        <v>142.85714285714286</v>
      </c>
      <c r="H217" s="22"/>
      <c r="I217" s="18"/>
      <c r="J217" s="21"/>
      <c r="K217" s="220"/>
      <c r="M217" s="243"/>
      <c r="P217" s="242"/>
    </row>
    <row r="218" spans="1:16" ht="153" hidden="1" x14ac:dyDescent="0.2">
      <c r="A218" s="23" t="s">
        <v>195</v>
      </c>
      <c r="B218" s="97" t="s">
        <v>244</v>
      </c>
      <c r="C218" s="18" t="s">
        <v>18</v>
      </c>
      <c r="D218" s="18">
        <v>3</v>
      </c>
      <c r="E218" s="18">
        <v>8</v>
      </c>
      <c r="F218" s="18">
        <v>11</v>
      </c>
      <c r="G218" s="22">
        <f>F218/E218*100</f>
        <v>137.5</v>
      </c>
      <c r="H218" s="22"/>
      <c r="I218" s="18"/>
      <c r="J218" s="21"/>
      <c r="K218" s="220"/>
      <c r="N218" s="243"/>
      <c r="P218" s="242"/>
    </row>
    <row r="219" spans="1:16" ht="231" hidden="1" customHeight="1" x14ac:dyDescent="0.2">
      <c r="A219" s="23" t="s">
        <v>198</v>
      </c>
      <c r="B219" s="15" t="s">
        <v>245</v>
      </c>
      <c r="C219" s="18" t="s">
        <v>153</v>
      </c>
      <c r="D219" s="18">
        <v>167</v>
      </c>
      <c r="E219" s="18">
        <v>242</v>
      </c>
      <c r="F219" s="18">
        <v>107</v>
      </c>
      <c r="G219" s="22">
        <f>F219/E219*100</f>
        <v>44.214876033057855</v>
      </c>
      <c r="H219" s="22"/>
      <c r="I219" s="34" t="s">
        <v>246</v>
      </c>
      <c r="J219" s="21"/>
      <c r="K219" s="220"/>
      <c r="M219" s="243"/>
      <c r="P219" s="242"/>
    </row>
    <row r="220" spans="1:16" ht="25.5" hidden="1" x14ac:dyDescent="0.2">
      <c r="A220" s="23" t="s">
        <v>202</v>
      </c>
      <c r="B220" s="97" t="s">
        <v>188</v>
      </c>
      <c r="C220" s="18" t="s">
        <v>241</v>
      </c>
      <c r="D220" s="18">
        <v>870</v>
      </c>
      <c r="E220" s="18">
        <v>898</v>
      </c>
      <c r="F220" s="18">
        <v>904</v>
      </c>
      <c r="G220" s="22">
        <f>F220/E220*100</f>
        <v>100.66815144766149</v>
      </c>
      <c r="H220" s="22"/>
      <c r="I220" s="18"/>
      <c r="J220" s="21"/>
      <c r="K220" s="220"/>
      <c r="N220" s="243"/>
      <c r="P220" s="242"/>
    </row>
    <row r="221" spans="1:16" hidden="1" x14ac:dyDescent="0.2">
      <c r="A221" s="23"/>
      <c r="B221" s="256" t="s">
        <v>247</v>
      </c>
      <c r="C221" s="256"/>
      <c r="D221" s="256"/>
      <c r="E221" s="256"/>
      <c r="F221" s="256"/>
      <c r="G221" s="256"/>
      <c r="H221" s="256"/>
      <c r="I221" s="256"/>
      <c r="J221" s="256"/>
      <c r="K221" s="307"/>
      <c r="M221" s="243"/>
      <c r="P221" s="242"/>
    </row>
    <row r="222" spans="1:16" ht="102" hidden="1" x14ac:dyDescent="0.2">
      <c r="A222" s="23" t="s">
        <v>5</v>
      </c>
      <c r="B222" s="123" t="s">
        <v>248</v>
      </c>
      <c r="C222" s="21" t="s">
        <v>9</v>
      </c>
      <c r="D222" s="18">
        <v>990</v>
      </c>
      <c r="E222" s="18">
        <v>820</v>
      </c>
      <c r="F222" s="18">
        <v>862</v>
      </c>
      <c r="G222" s="22">
        <f>F222/E222*100</f>
        <v>105.1219512195122</v>
      </c>
      <c r="H222" s="22"/>
      <c r="I222" s="16"/>
      <c r="J222" s="15"/>
      <c r="K222" s="220"/>
      <c r="N222" s="243"/>
      <c r="P222" s="242"/>
    </row>
    <row r="223" spans="1:16" ht="114.75" hidden="1" x14ac:dyDescent="0.2">
      <c r="A223" s="23" t="s">
        <v>4</v>
      </c>
      <c r="B223" s="15" t="s">
        <v>249</v>
      </c>
      <c r="C223" s="21" t="s">
        <v>9</v>
      </c>
      <c r="D223" s="18">
        <v>238</v>
      </c>
      <c r="E223" s="18">
        <v>220</v>
      </c>
      <c r="F223" s="18">
        <v>219</v>
      </c>
      <c r="G223" s="22">
        <f>F223/E223*100</f>
        <v>99.545454545454547</v>
      </c>
      <c r="H223" s="22"/>
      <c r="I223" s="34" t="s">
        <v>250</v>
      </c>
      <c r="J223" s="15"/>
      <c r="K223" s="220"/>
      <c r="M223" s="243"/>
      <c r="P223" s="242"/>
    </row>
    <row r="224" spans="1:16" hidden="1" x14ac:dyDescent="0.2">
      <c r="A224" s="23"/>
      <c r="B224" s="256" t="s">
        <v>251</v>
      </c>
      <c r="C224" s="256"/>
      <c r="D224" s="256"/>
      <c r="E224" s="256"/>
      <c r="F224" s="256"/>
      <c r="G224" s="256"/>
      <c r="H224" s="256"/>
      <c r="I224" s="256"/>
      <c r="J224" s="256"/>
      <c r="K224" s="307"/>
      <c r="N224" s="243"/>
      <c r="P224" s="242"/>
    </row>
    <row r="225" spans="1:18" ht="51" hidden="1" x14ac:dyDescent="0.2">
      <c r="A225" s="23" t="s">
        <v>5</v>
      </c>
      <c r="B225" s="15" t="s">
        <v>252</v>
      </c>
      <c r="C225" s="21" t="s">
        <v>253</v>
      </c>
      <c r="D225" s="18">
        <v>10000</v>
      </c>
      <c r="E225" s="18">
        <v>10200</v>
      </c>
      <c r="F225" s="18">
        <v>22800</v>
      </c>
      <c r="G225" s="22">
        <f>F225/E225*100</f>
        <v>223.52941176470588</v>
      </c>
      <c r="H225" s="22"/>
      <c r="I225" s="16"/>
      <c r="J225" s="15"/>
      <c r="K225" s="272"/>
      <c r="M225" s="243"/>
      <c r="P225" s="242"/>
    </row>
    <row r="226" spans="1:18" ht="114.75" hidden="1" x14ac:dyDescent="0.2">
      <c r="A226" s="23" t="s">
        <v>4</v>
      </c>
      <c r="B226" s="15" t="s">
        <v>254</v>
      </c>
      <c r="C226" s="21" t="s">
        <v>9</v>
      </c>
      <c r="D226" s="18">
        <v>5100</v>
      </c>
      <c r="E226" s="18">
        <v>5200</v>
      </c>
      <c r="F226" s="18">
        <v>11560</v>
      </c>
      <c r="G226" s="22">
        <f>F226/E226*100</f>
        <v>222.30769230769232</v>
      </c>
      <c r="H226" s="22"/>
      <c r="I226" s="34"/>
      <c r="J226" s="15"/>
      <c r="K226" s="272"/>
      <c r="N226" s="243"/>
      <c r="P226" s="242"/>
    </row>
    <row r="227" spans="1:18" ht="102" hidden="1" x14ac:dyDescent="0.2">
      <c r="A227" s="23" t="s">
        <v>10</v>
      </c>
      <c r="B227" s="15" t="s">
        <v>255</v>
      </c>
      <c r="C227" s="21" t="s">
        <v>18</v>
      </c>
      <c r="D227" s="18">
        <v>100</v>
      </c>
      <c r="E227" s="18">
        <v>100</v>
      </c>
      <c r="F227" s="18">
        <v>100</v>
      </c>
      <c r="G227" s="22">
        <v>100</v>
      </c>
      <c r="H227" s="22"/>
      <c r="I227" s="34"/>
      <c r="J227" s="15"/>
      <c r="K227" s="272"/>
      <c r="M227" s="243"/>
      <c r="P227" s="242"/>
    </row>
    <row r="228" spans="1:18" x14ac:dyDescent="0.2">
      <c r="A228" s="226" t="s">
        <v>30</v>
      </c>
      <c r="B228" s="257" t="s">
        <v>457</v>
      </c>
      <c r="C228" s="258"/>
      <c r="D228" s="258"/>
      <c r="E228" s="258"/>
      <c r="F228" s="258"/>
      <c r="G228" s="258"/>
      <c r="H228" s="258"/>
      <c r="I228" s="258"/>
      <c r="J228" s="259"/>
      <c r="K228" s="203"/>
      <c r="L228" s="246"/>
      <c r="N228" s="243"/>
      <c r="P228" s="242"/>
      <c r="Q228" s="246"/>
    </row>
    <row r="229" spans="1:18" ht="63.75" x14ac:dyDescent="0.2">
      <c r="A229" s="23">
        <v>1</v>
      </c>
      <c r="B229" s="15" t="s">
        <v>458</v>
      </c>
      <c r="C229" s="34" t="s">
        <v>459</v>
      </c>
      <c r="D229" s="16">
        <v>25.8</v>
      </c>
      <c r="E229" s="16">
        <v>25.2</v>
      </c>
      <c r="F229" s="16">
        <v>17.95</v>
      </c>
      <c r="G229" s="27">
        <f>E229/F229*100</f>
        <v>140.38997214484681</v>
      </c>
      <c r="H229" s="27">
        <f>D229/F229*100</f>
        <v>143.73259052924791</v>
      </c>
      <c r="I229" s="34" t="s">
        <v>460</v>
      </c>
      <c r="J229" s="15"/>
      <c r="K229" s="203"/>
      <c r="M229" s="243"/>
      <c r="N229" s="243"/>
      <c r="P229" s="242"/>
      <c r="Q229" s="243"/>
    </row>
    <row r="230" spans="1:18" ht="63.75" x14ac:dyDescent="0.2">
      <c r="A230" s="23" t="s">
        <v>4</v>
      </c>
      <c r="B230" s="15" t="s">
        <v>461</v>
      </c>
      <c r="C230" s="34" t="s">
        <v>459</v>
      </c>
      <c r="D230" s="16">
        <v>17.54</v>
      </c>
      <c r="E230" s="16">
        <v>23.9</v>
      </c>
      <c r="F230" s="16">
        <v>14.11</v>
      </c>
      <c r="G230" s="27">
        <f>E230/F230*100</f>
        <v>169.38341601700921</v>
      </c>
      <c r="H230" s="27">
        <f>D230/F230*100</f>
        <v>124.30900070871722</v>
      </c>
      <c r="I230" s="34" t="s">
        <v>460</v>
      </c>
      <c r="J230" s="15"/>
      <c r="K230" s="203"/>
      <c r="M230" s="243"/>
      <c r="N230" s="243"/>
      <c r="P230" s="242"/>
      <c r="Q230" s="243"/>
    </row>
    <row r="231" spans="1:18" ht="114" customHeight="1" x14ac:dyDescent="0.2">
      <c r="A231" s="23" t="s">
        <v>10</v>
      </c>
      <c r="B231" s="15" t="s">
        <v>462</v>
      </c>
      <c r="C231" s="34" t="s">
        <v>463</v>
      </c>
      <c r="D231" s="16">
        <v>88</v>
      </c>
      <c r="E231" s="16">
        <v>100</v>
      </c>
      <c r="F231" s="16">
        <v>98</v>
      </c>
      <c r="G231" s="27">
        <f>F231/E231*100</f>
        <v>98</v>
      </c>
      <c r="H231" s="90" t="s">
        <v>1049</v>
      </c>
      <c r="I231" s="16"/>
      <c r="J231" s="15"/>
      <c r="K231" s="203"/>
      <c r="M231" s="243"/>
      <c r="N231" s="243"/>
      <c r="P231" s="242"/>
      <c r="Q231" s="243"/>
    </row>
    <row r="232" spans="1:18" ht="104.25" customHeight="1" x14ac:dyDescent="0.2">
      <c r="A232" s="23" t="s">
        <v>464</v>
      </c>
      <c r="B232" s="15" t="s">
        <v>465</v>
      </c>
      <c r="C232" s="34" t="s">
        <v>463</v>
      </c>
      <c r="D232" s="16">
        <v>57</v>
      </c>
      <c r="E232" s="16">
        <v>100</v>
      </c>
      <c r="F232" s="16">
        <v>72</v>
      </c>
      <c r="G232" s="27">
        <f t="shared" ref="G232:G237" si="12">F232/E232*100</f>
        <v>72</v>
      </c>
      <c r="H232" s="90" t="s">
        <v>1050</v>
      </c>
      <c r="I232" s="267" t="s">
        <v>1183</v>
      </c>
      <c r="J232" s="15"/>
      <c r="K232" s="203"/>
      <c r="M232" s="243"/>
      <c r="N232" s="243"/>
      <c r="P232" s="242"/>
      <c r="Q232" s="243"/>
    </row>
    <row r="233" spans="1:18" ht="93.75" customHeight="1" x14ac:dyDescent="0.2">
      <c r="A233" s="23" t="s">
        <v>29</v>
      </c>
      <c r="B233" s="15" t="s">
        <v>466</v>
      </c>
      <c r="C233" s="34" t="s">
        <v>463</v>
      </c>
      <c r="D233" s="16">
        <v>42</v>
      </c>
      <c r="E233" s="16">
        <v>100</v>
      </c>
      <c r="F233" s="16">
        <v>57</v>
      </c>
      <c r="G233" s="27">
        <f t="shared" si="12"/>
        <v>56.999999999999993</v>
      </c>
      <c r="H233" s="90" t="s">
        <v>1050</v>
      </c>
      <c r="I233" s="271"/>
      <c r="J233" s="15"/>
      <c r="K233" s="203"/>
      <c r="M233" s="243"/>
      <c r="N233" s="243"/>
      <c r="P233" s="242"/>
      <c r="Q233" s="243"/>
    </row>
    <row r="234" spans="1:18" ht="90.75" customHeight="1" x14ac:dyDescent="0.2">
      <c r="A234" s="23" t="s">
        <v>467</v>
      </c>
      <c r="B234" s="15" t="s">
        <v>468</v>
      </c>
      <c r="C234" s="34" t="s">
        <v>463</v>
      </c>
      <c r="D234" s="16">
        <v>37</v>
      </c>
      <c r="E234" s="16">
        <v>100</v>
      </c>
      <c r="F234" s="16">
        <v>45</v>
      </c>
      <c r="G234" s="27">
        <f t="shared" si="12"/>
        <v>45</v>
      </c>
      <c r="H234" s="90" t="s">
        <v>1051</v>
      </c>
      <c r="I234" s="271"/>
      <c r="J234" s="15"/>
      <c r="K234" s="203"/>
      <c r="M234" s="243"/>
      <c r="N234" s="243"/>
      <c r="P234" s="242"/>
      <c r="Q234" s="243"/>
    </row>
    <row r="235" spans="1:18" ht="107.25" customHeight="1" x14ac:dyDescent="0.2">
      <c r="A235" s="23" t="s">
        <v>129</v>
      </c>
      <c r="B235" s="15" t="s">
        <v>469</v>
      </c>
      <c r="C235" s="34" t="s">
        <v>463</v>
      </c>
      <c r="D235" s="16">
        <v>77</v>
      </c>
      <c r="E235" s="16">
        <v>100</v>
      </c>
      <c r="F235" s="16">
        <v>82</v>
      </c>
      <c r="G235" s="27">
        <f t="shared" si="12"/>
        <v>82</v>
      </c>
      <c r="H235" s="90" t="s">
        <v>1047</v>
      </c>
      <c r="I235" s="306"/>
      <c r="J235" s="15"/>
      <c r="K235" s="203"/>
      <c r="M235" s="243"/>
      <c r="N235" s="243"/>
      <c r="P235" s="242"/>
      <c r="Q235" s="243"/>
    </row>
    <row r="236" spans="1:18" ht="114.75" x14ac:dyDescent="0.2">
      <c r="A236" s="23" t="s">
        <v>131</v>
      </c>
      <c r="B236" s="15" t="s">
        <v>470</v>
      </c>
      <c r="C236" s="34" t="s">
        <v>18</v>
      </c>
      <c r="D236" s="16">
        <v>0.1</v>
      </c>
      <c r="E236" s="16">
        <v>10</v>
      </c>
      <c r="F236" s="16">
        <v>0.5</v>
      </c>
      <c r="G236" s="27">
        <f t="shared" si="12"/>
        <v>5</v>
      </c>
      <c r="H236" s="90" t="s">
        <v>1052</v>
      </c>
      <c r="I236" s="34" t="s">
        <v>471</v>
      </c>
      <c r="J236" s="15"/>
      <c r="K236" s="203"/>
      <c r="M236" s="243"/>
      <c r="N236" s="243"/>
      <c r="P236" s="242"/>
      <c r="Q236" s="243"/>
    </row>
    <row r="237" spans="1:18" ht="114.75" x14ac:dyDescent="0.2">
      <c r="A237" s="23" t="s">
        <v>133</v>
      </c>
      <c r="B237" s="15" t="s">
        <v>472</v>
      </c>
      <c r="C237" s="34" t="s">
        <v>241</v>
      </c>
      <c r="D237" s="16">
        <v>9</v>
      </c>
      <c r="E237" s="16">
        <v>15</v>
      </c>
      <c r="F237" s="16">
        <v>15</v>
      </c>
      <c r="G237" s="27">
        <f t="shared" si="12"/>
        <v>100</v>
      </c>
      <c r="H237" s="27">
        <f>F237/D237*100</f>
        <v>166.66666666666669</v>
      </c>
      <c r="I237" s="16"/>
      <c r="J237" s="15"/>
      <c r="K237" s="203"/>
      <c r="M237" s="243"/>
      <c r="P237" s="242"/>
      <c r="Q237" s="243"/>
    </row>
    <row r="238" spans="1:18" x14ac:dyDescent="0.2">
      <c r="A238" s="226" t="s">
        <v>129</v>
      </c>
      <c r="B238" s="322" t="s">
        <v>258</v>
      </c>
      <c r="C238" s="322"/>
      <c r="D238" s="322"/>
      <c r="E238" s="322"/>
      <c r="F238" s="322"/>
      <c r="G238" s="322"/>
      <c r="H238" s="322"/>
      <c r="I238" s="322"/>
      <c r="J238" s="322"/>
      <c r="K238" s="218"/>
      <c r="L238" s="246"/>
      <c r="N238" s="243"/>
      <c r="P238" s="242"/>
      <c r="Q238" s="246"/>
      <c r="R238" s="246"/>
    </row>
    <row r="239" spans="1:18" ht="105" customHeight="1" x14ac:dyDescent="0.2">
      <c r="A239" s="23">
        <v>1</v>
      </c>
      <c r="B239" s="233" t="s">
        <v>259</v>
      </c>
      <c r="C239" s="34" t="s">
        <v>18</v>
      </c>
      <c r="D239" s="16">
        <v>48</v>
      </c>
      <c r="E239" s="16">
        <v>49.5</v>
      </c>
      <c r="F239" s="16">
        <v>49.5</v>
      </c>
      <c r="G239" s="27">
        <f>F239/E239*100</f>
        <v>100</v>
      </c>
      <c r="H239" s="90" t="s">
        <v>1053</v>
      </c>
      <c r="I239" s="18"/>
      <c r="J239" s="124" t="s">
        <v>1128</v>
      </c>
      <c r="K239" s="218"/>
      <c r="M239" s="243"/>
      <c r="P239" s="242"/>
      <c r="Q239" s="243"/>
    </row>
    <row r="240" spans="1:18" ht="78.75" customHeight="1" x14ac:dyDescent="0.2">
      <c r="A240" s="23" t="s">
        <v>4</v>
      </c>
      <c r="B240" s="36" t="s">
        <v>262</v>
      </c>
      <c r="C240" s="34" t="s">
        <v>238</v>
      </c>
      <c r="D240" s="16">
        <v>0.32</v>
      </c>
      <c r="E240" s="16">
        <v>2.0139999999999998</v>
      </c>
      <c r="F240" s="16">
        <v>2.0139999999999998</v>
      </c>
      <c r="G240" s="27">
        <f t="shared" ref="G240:G241" si="13">F240/E240*100</f>
        <v>100</v>
      </c>
      <c r="H240" s="27">
        <f>F240/D240*100</f>
        <v>629.37499999999989</v>
      </c>
      <c r="I240" s="18"/>
      <c r="J240" s="21"/>
      <c r="K240" s="218"/>
      <c r="M240" s="243"/>
      <c r="N240" s="243"/>
      <c r="P240" s="242"/>
      <c r="Q240" s="243"/>
    </row>
    <row r="241" spans="1:18" ht="359.25" customHeight="1" x14ac:dyDescent="0.2">
      <c r="A241" s="23" t="s">
        <v>10</v>
      </c>
      <c r="B241" s="15" t="s">
        <v>263</v>
      </c>
      <c r="C241" s="34" t="s">
        <v>18</v>
      </c>
      <c r="D241" s="16">
        <v>26.8</v>
      </c>
      <c r="E241" s="16">
        <v>33.6</v>
      </c>
      <c r="F241" s="16">
        <v>30.6</v>
      </c>
      <c r="G241" s="27">
        <f t="shared" si="13"/>
        <v>91.071428571428569</v>
      </c>
      <c r="H241" s="90" t="s">
        <v>1054</v>
      </c>
      <c r="I241" s="124" t="s">
        <v>1129</v>
      </c>
      <c r="J241" s="21"/>
      <c r="K241" s="218"/>
      <c r="M241" s="243"/>
      <c r="N241" s="243"/>
      <c r="P241" s="242"/>
      <c r="Q241" s="243"/>
    </row>
    <row r="242" spans="1:18" ht="156" customHeight="1" x14ac:dyDescent="0.2">
      <c r="A242" s="23" t="s">
        <v>28</v>
      </c>
      <c r="B242" s="15" t="s">
        <v>264</v>
      </c>
      <c r="C242" s="124" t="s">
        <v>9</v>
      </c>
      <c r="D242" s="90">
        <v>11</v>
      </c>
      <c r="E242" s="222">
        <v>9.9</v>
      </c>
      <c r="F242" s="222">
        <v>14.8</v>
      </c>
      <c r="G242" s="103">
        <f>E242/F242*100</f>
        <v>66.891891891891888</v>
      </c>
      <c r="H242" s="90" t="s">
        <v>1130</v>
      </c>
      <c r="I242" s="124" t="s">
        <v>265</v>
      </c>
      <c r="J242" s="126"/>
      <c r="K242" s="218"/>
      <c r="M242" s="243"/>
      <c r="N242" s="243"/>
      <c r="P242" s="242"/>
      <c r="R242" s="243"/>
    </row>
    <row r="243" spans="1:18" hidden="1" x14ac:dyDescent="0.2">
      <c r="A243" s="23"/>
      <c r="B243" s="275" t="s">
        <v>288</v>
      </c>
      <c r="C243" s="275"/>
      <c r="D243" s="275"/>
      <c r="E243" s="275"/>
      <c r="F243" s="275"/>
      <c r="G243" s="275"/>
      <c r="H243" s="275"/>
      <c r="I243" s="275"/>
      <c r="J243" s="275"/>
      <c r="K243" s="218"/>
      <c r="M243" s="243"/>
      <c r="P243" s="242"/>
    </row>
    <row r="244" spans="1:18" ht="89.25" hidden="1" x14ac:dyDescent="0.2">
      <c r="A244" s="23" t="s">
        <v>5</v>
      </c>
      <c r="B244" s="36" t="s">
        <v>259</v>
      </c>
      <c r="C244" s="21" t="s">
        <v>18</v>
      </c>
      <c r="D244" s="21">
        <v>48</v>
      </c>
      <c r="E244" s="125">
        <v>49.5</v>
      </c>
      <c r="F244" s="125">
        <v>49.5</v>
      </c>
      <c r="G244" s="127">
        <f>F244/E244</f>
        <v>1</v>
      </c>
      <c r="H244" s="127"/>
      <c r="I244" s="18" t="s">
        <v>260</v>
      </c>
      <c r="J244" s="36" t="s">
        <v>261</v>
      </c>
      <c r="K244" s="218"/>
      <c r="N244" s="243"/>
      <c r="P244" s="242"/>
    </row>
    <row r="245" spans="1:18" ht="76.5" hidden="1" x14ac:dyDescent="0.2">
      <c r="A245" s="23" t="s">
        <v>4</v>
      </c>
      <c r="B245" s="15" t="s">
        <v>266</v>
      </c>
      <c r="C245" s="21" t="s">
        <v>267</v>
      </c>
      <c r="D245" s="128">
        <v>0.32</v>
      </c>
      <c r="E245" s="21">
        <v>2.0139999999999998</v>
      </c>
      <c r="F245" s="21">
        <v>2.0139999999999998</v>
      </c>
      <c r="G245" s="127">
        <f>F245/E245</f>
        <v>1</v>
      </c>
      <c r="H245" s="127"/>
      <c r="I245" s="18" t="s">
        <v>260</v>
      </c>
      <c r="J245" s="21" t="s">
        <v>260</v>
      </c>
      <c r="K245" s="218"/>
      <c r="M245" s="243"/>
      <c r="P245" s="242"/>
    </row>
    <row r="246" spans="1:18" ht="105" hidden="1" customHeight="1" x14ac:dyDescent="0.2">
      <c r="A246" s="23" t="s">
        <v>10</v>
      </c>
      <c r="B246" s="15" t="s">
        <v>268</v>
      </c>
      <c r="C246" s="21" t="s">
        <v>238</v>
      </c>
      <c r="D246" s="21">
        <v>142.34100000000001</v>
      </c>
      <c r="E246" s="21">
        <v>162.80000000000001</v>
      </c>
      <c r="F246" s="21">
        <v>145.80000000000001</v>
      </c>
      <c r="G246" s="127">
        <f>F246/E246</f>
        <v>0.89557739557739557</v>
      </c>
      <c r="H246" s="127"/>
      <c r="I246" s="36" t="s">
        <v>269</v>
      </c>
      <c r="J246" s="21" t="s">
        <v>260</v>
      </c>
      <c r="K246" s="218"/>
      <c r="N246" s="243"/>
      <c r="P246" s="242"/>
    </row>
    <row r="247" spans="1:18" ht="89.25" hidden="1" x14ac:dyDescent="0.2">
      <c r="A247" s="23" t="s">
        <v>28</v>
      </c>
      <c r="B247" s="15" t="s">
        <v>270</v>
      </c>
      <c r="C247" s="21" t="s">
        <v>271</v>
      </c>
      <c r="D247" s="21">
        <v>49.98</v>
      </c>
      <c r="E247" s="21">
        <v>95.3</v>
      </c>
      <c r="F247" s="21">
        <v>95.3</v>
      </c>
      <c r="G247" s="127">
        <f>F247/E247</f>
        <v>1</v>
      </c>
      <c r="H247" s="127"/>
      <c r="I247" s="18" t="s">
        <v>260</v>
      </c>
      <c r="J247" s="18" t="s">
        <v>260</v>
      </c>
      <c r="K247" s="218"/>
      <c r="M247" s="243"/>
      <c r="P247" s="242"/>
    </row>
    <row r="248" spans="1:18" hidden="1" x14ac:dyDescent="0.2">
      <c r="A248" s="23"/>
      <c r="B248" s="275" t="s">
        <v>289</v>
      </c>
      <c r="C248" s="275"/>
      <c r="D248" s="275"/>
      <c r="E248" s="275"/>
      <c r="F248" s="275"/>
      <c r="G248" s="275"/>
      <c r="H248" s="275"/>
      <c r="I248" s="275"/>
      <c r="J248" s="275"/>
      <c r="K248" s="218"/>
      <c r="N248" s="243"/>
      <c r="P248" s="242"/>
    </row>
    <row r="249" spans="1:18" ht="209.25" hidden="1" customHeight="1" x14ac:dyDescent="0.2">
      <c r="A249" s="288" t="s">
        <v>5</v>
      </c>
      <c r="B249" s="15" t="s">
        <v>272</v>
      </c>
      <c r="C249" s="21" t="s">
        <v>153</v>
      </c>
      <c r="D249" s="18">
        <v>351</v>
      </c>
      <c r="E249" s="18">
        <v>349</v>
      </c>
      <c r="F249" s="18">
        <v>376</v>
      </c>
      <c r="G249" s="127">
        <f t="shared" ref="G249:G254" si="14">E249/F249</f>
        <v>0.92819148936170215</v>
      </c>
      <c r="H249" s="127"/>
      <c r="I249" s="36" t="s">
        <v>273</v>
      </c>
      <c r="J249" s="36" t="s">
        <v>274</v>
      </c>
      <c r="K249" s="218"/>
      <c r="M249" s="243"/>
      <c r="P249" s="242"/>
    </row>
    <row r="250" spans="1:18" ht="209.25" hidden="1" customHeight="1" x14ac:dyDescent="0.2">
      <c r="A250" s="288"/>
      <c r="B250" s="15" t="s">
        <v>275</v>
      </c>
      <c r="C250" s="21" t="s">
        <v>18</v>
      </c>
      <c r="D250" s="18">
        <f>100-4.6</f>
        <v>95.4</v>
      </c>
      <c r="E250" s="18">
        <f>100-5.2</f>
        <v>94.8</v>
      </c>
      <c r="F250" s="22">
        <f>100*376/368</f>
        <v>102.17391304347827</v>
      </c>
      <c r="G250" s="127">
        <f t="shared" si="14"/>
        <v>0.92782978723404252</v>
      </c>
      <c r="H250" s="127"/>
      <c r="I250" s="36" t="s">
        <v>276</v>
      </c>
      <c r="J250" s="36" t="s">
        <v>277</v>
      </c>
      <c r="K250" s="218"/>
      <c r="N250" s="243"/>
      <c r="P250" s="242"/>
    </row>
    <row r="251" spans="1:18" ht="165.75" hidden="1" x14ac:dyDescent="0.2">
      <c r="A251" s="288" t="s">
        <v>4</v>
      </c>
      <c r="B251" s="36" t="s">
        <v>278</v>
      </c>
      <c r="C251" s="21" t="s">
        <v>153</v>
      </c>
      <c r="D251" s="18">
        <v>9.9</v>
      </c>
      <c r="E251" s="22">
        <v>9</v>
      </c>
      <c r="F251" s="22">
        <v>10</v>
      </c>
      <c r="G251" s="127">
        <f t="shared" si="14"/>
        <v>0.9</v>
      </c>
      <c r="H251" s="127"/>
      <c r="I251" s="36" t="s">
        <v>279</v>
      </c>
      <c r="J251" s="36" t="s">
        <v>280</v>
      </c>
      <c r="K251" s="218"/>
      <c r="M251" s="243"/>
      <c r="P251" s="242"/>
    </row>
    <row r="252" spans="1:18" ht="191.25" hidden="1" x14ac:dyDescent="0.2">
      <c r="A252" s="288"/>
      <c r="B252" s="15" t="s">
        <v>281</v>
      </c>
      <c r="C252" s="21" t="s">
        <v>18</v>
      </c>
      <c r="D252" s="18">
        <f>100-1.6</f>
        <v>98.4</v>
      </c>
      <c r="E252" s="18">
        <f>100-10.7</f>
        <v>89.3</v>
      </c>
      <c r="F252" s="22">
        <f>100*9.962/10.04</f>
        <v>99.223107569721122</v>
      </c>
      <c r="G252" s="127">
        <f t="shared" si="14"/>
        <v>0.89999196948403926</v>
      </c>
      <c r="H252" s="127"/>
      <c r="I252" s="36" t="s">
        <v>282</v>
      </c>
      <c r="J252" s="21" t="s">
        <v>260</v>
      </c>
      <c r="K252" s="218"/>
      <c r="N252" s="243"/>
      <c r="P252" s="242"/>
    </row>
    <row r="253" spans="1:18" ht="165.75" hidden="1" x14ac:dyDescent="0.2">
      <c r="A253" s="288" t="s">
        <v>10</v>
      </c>
      <c r="B253" s="15" t="s">
        <v>283</v>
      </c>
      <c r="C253" s="21" t="s">
        <v>153</v>
      </c>
      <c r="D253" s="18">
        <v>34.9</v>
      </c>
      <c r="E253" s="18">
        <v>34.799999999999997</v>
      </c>
      <c r="F253" s="18">
        <v>37.4</v>
      </c>
      <c r="G253" s="127">
        <f t="shared" si="14"/>
        <v>0.93048128342245984</v>
      </c>
      <c r="H253" s="127"/>
      <c r="I253" s="36" t="s">
        <v>284</v>
      </c>
      <c r="J253" s="36" t="s">
        <v>285</v>
      </c>
      <c r="K253" s="218"/>
      <c r="M253" s="243"/>
      <c r="P253" s="242"/>
    </row>
    <row r="254" spans="1:18" ht="195.75" hidden="1" customHeight="1" x14ac:dyDescent="0.2">
      <c r="A254" s="288"/>
      <c r="B254" s="15" t="s">
        <v>286</v>
      </c>
      <c r="C254" s="21" t="s">
        <v>18</v>
      </c>
      <c r="D254" s="18">
        <f>100-4.5</f>
        <v>95.5</v>
      </c>
      <c r="E254" s="18">
        <f>100-4.8</f>
        <v>95.2</v>
      </c>
      <c r="F254" s="22">
        <f>100*37.4/36.52</f>
        <v>102.40963855421685</v>
      </c>
      <c r="G254" s="127">
        <f t="shared" si="14"/>
        <v>0.92960000000000009</v>
      </c>
      <c r="H254" s="127"/>
      <c r="I254" s="36" t="s">
        <v>287</v>
      </c>
      <c r="J254" s="21" t="s">
        <v>260</v>
      </c>
      <c r="K254" s="218"/>
      <c r="N254" s="243"/>
      <c r="P254" s="242"/>
    </row>
    <row r="255" spans="1:18" ht="21.75" customHeight="1" x14ac:dyDescent="0.2">
      <c r="A255" s="226" t="s">
        <v>131</v>
      </c>
      <c r="B255" s="337" t="s">
        <v>290</v>
      </c>
      <c r="C255" s="338"/>
      <c r="D255" s="338"/>
      <c r="E255" s="338"/>
      <c r="F255" s="338"/>
      <c r="G255" s="338"/>
      <c r="H255" s="338"/>
      <c r="I255" s="338"/>
      <c r="J255" s="339"/>
      <c r="K255" s="45"/>
      <c r="L255" s="246"/>
      <c r="M255" s="243"/>
      <c r="P255" s="242"/>
      <c r="Q255" s="246"/>
    </row>
    <row r="256" spans="1:18" ht="123" customHeight="1" x14ac:dyDescent="0.2">
      <c r="A256" s="23">
        <v>1</v>
      </c>
      <c r="B256" s="129" t="s">
        <v>291</v>
      </c>
      <c r="C256" s="24" t="s">
        <v>18</v>
      </c>
      <c r="D256" s="25">
        <v>26</v>
      </c>
      <c r="E256" s="25">
        <v>28</v>
      </c>
      <c r="F256" s="25">
        <v>28.8</v>
      </c>
      <c r="G256" s="25">
        <f>F256/E256*100</f>
        <v>102.85714285714288</v>
      </c>
      <c r="H256" s="90" t="s">
        <v>1055</v>
      </c>
      <c r="I256" s="340" t="s">
        <v>292</v>
      </c>
      <c r="J256" s="234" t="s">
        <v>1171</v>
      </c>
      <c r="K256" s="45"/>
      <c r="M256" s="243"/>
      <c r="N256" s="243"/>
      <c r="P256" s="242"/>
      <c r="Q256" s="243"/>
    </row>
    <row r="257" spans="1:17" ht="123" customHeight="1" x14ac:dyDescent="0.2">
      <c r="A257" s="23" t="s">
        <v>4</v>
      </c>
      <c r="B257" s="129" t="s">
        <v>293</v>
      </c>
      <c r="C257" s="24" t="s">
        <v>18</v>
      </c>
      <c r="D257" s="25">
        <v>9.57</v>
      </c>
      <c r="E257" s="25">
        <v>12</v>
      </c>
      <c r="F257" s="25">
        <v>12</v>
      </c>
      <c r="G257" s="25">
        <f>F257/E257*100</f>
        <v>100</v>
      </c>
      <c r="H257" s="90" t="s">
        <v>1056</v>
      </c>
      <c r="I257" s="341"/>
      <c r="J257" s="234" t="s">
        <v>1173</v>
      </c>
      <c r="K257" s="45"/>
      <c r="M257" s="243"/>
      <c r="P257" s="242"/>
      <c r="Q257" s="243"/>
    </row>
    <row r="258" spans="1:17" ht="117" customHeight="1" x14ac:dyDescent="0.2">
      <c r="A258" s="23" t="s">
        <v>10</v>
      </c>
      <c r="B258" s="15" t="s">
        <v>294</v>
      </c>
      <c r="C258" s="21" t="s">
        <v>18</v>
      </c>
      <c r="D258" s="18">
        <v>57.7</v>
      </c>
      <c r="E258" s="18">
        <v>61.4</v>
      </c>
      <c r="F258" s="18">
        <v>67.599999999999994</v>
      </c>
      <c r="G258" s="22">
        <f>F258/E258*100</f>
        <v>110.09771986970682</v>
      </c>
      <c r="H258" s="90" t="s">
        <v>1057</v>
      </c>
      <c r="I258" s="341"/>
      <c r="J258" s="234" t="s">
        <v>1174</v>
      </c>
      <c r="K258" s="45"/>
      <c r="M258" s="243"/>
      <c r="N258" s="243"/>
      <c r="P258" s="242"/>
      <c r="Q258" s="243"/>
    </row>
    <row r="259" spans="1:17" ht="122.25" customHeight="1" x14ac:dyDescent="0.2">
      <c r="A259" s="23" t="s">
        <v>28</v>
      </c>
      <c r="B259" s="15" t="s">
        <v>295</v>
      </c>
      <c r="C259" s="21" t="s">
        <v>18</v>
      </c>
      <c r="D259" s="18">
        <v>7.5</v>
      </c>
      <c r="E259" s="18">
        <v>8.5</v>
      </c>
      <c r="F259" s="18">
        <v>8.5</v>
      </c>
      <c r="G259" s="22">
        <f>F259/E259*100</f>
        <v>100</v>
      </c>
      <c r="H259" s="90" t="s">
        <v>1040</v>
      </c>
      <c r="I259" s="341"/>
      <c r="J259" s="234" t="s">
        <v>1175</v>
      </c>
      <c r="K259" s="45"/>
      <c r="M259" s="243"/>
      <c r="P259" s="242"/>
      <c r="Q259" s="243"/>
    </row>
    <row r="260" spans="1:17" ht="118.5" customHeight="1" x14ac:dyDescent="0.2">
      <c r="A260" s="23" t="s">
        <v>29</v>
      </c>
      <c r="B260" s="15" t="s">
        <v>296</v>
      </c>
      <c r="C260" s="21" t="s">
        <v>18</v>
      </c>
      <c r="D260" s="18">
        <v>48</v>
      </c>
      <c r="E260" s="18">
        <v>29</v>
      </c>
      <c r="F260" s="18">
        <v>50.5</v>
      </c>
      <c r="G260" s="22">
        <f>F260/E260*100</f>
        <v>174.13793103448276</v>
      </c>
      <c r="H260" s="90" t="s">
        <v>1058</v>
      </c>
      <c r="I260" s="342"/>
      <c r="J260" s="234" t="s">
        <v>1172</v>
      </c>
      <c r="K260" s="45"/>
      <c r="M260" s="243"/>
      <c r="N260" s="243"/>
      <c r="P260" s="242"/>
      <c r="Q260" s="243"/>
    </row>
    <row r="261" spans="1:17" hidden="1" x14ac:dyDescent="0.2">
      <c r="A261" s="23"/>
      <c r="B261" s="307" t="s">
        <v>297</v>
      </c>
      <c r="C261" s="308"/>
      <c r="D261" s="308"/>
      <c r="E261" s="308"/>
      <c r="F261" s="308"/>
      <c r="G261" s="308"/>
      <c r="H261" s="308"/>
      <c r="I261" s="308"/>
      <c r="J261" s="309"/>
      <c r="K261" s="45"/>
      <c r="M261" s="243"/>
      <c r="P261" s="242"/>
    </row>
    <row r="262" spans="1:17" ht="65.25" hidden="1" customHeight="1" x14ac:dyDescent="0.2">
      <c r="A262" s="23" t="s">
        <v>5</v>
      </c>
      <c r="B262" s="15" t="s">
        <v>298</v>
      </c>
      <c r="C262" s="21" t="s">
        <v>9</v>
      </c>
      <c r="D262" s="18">
        <v>316</v>
      </c>
      <c r="E262" s="18">
        <v>310</v>
      </c>
      <c r="F262" s="18">
        <v>318</v>
      </c>
      <c r="G262" s="22">
        <f t="shared" ref="G262:G277" si="15">F262/E262*100</f>
        <v>102.58064516129033</v>
      </c>
      <c r="H262" s="22"/>
      <c r="I262" s="16"/>
      <c r="J262" s="21" t="s">
        <v>299</v>
      </c>
      <c r="K262" s="45"/>
      <c r="M262" s="243"/>
      <c r="N262" s="243"/>
      <c r="P262" s="242"/>
    </row>
    <row r="263" spans="1:17" ht="38.25" hidden="1" x14ac:dyDescent="0.2">
      <c r="A263" s="23" t="s">
        <v>4</v>
      </c>
      <c r="B263" s="15" t="s">
        <v>300</v>
      </c>
      <c r="C263" s="21" t="s">
        <v>9</v>
      </c>
      <c r="D263" s="18">
        <v>28</v>
      </c>
      <c r="E263" s="18">
        <v>4</v>
      </c>
      <c r="F263" s="18">
        <v>5</v>
      </c>
      <c r="G263" s="22">
        <f t="shared" si="15"/>
        <v>125</v>
      </c>
      <c r="H263" s="22"/>
      <c r="I263" s="16"/>
      <c r="J263" s="21" t="s">
        <v>299</v>
      </c>
      <c r="K263" s="45"/>
      <c r="M263" s="243"/>
      <c r="N263" s="243"/>
      <c r="P263" s="242"/>
    </row>
    <row r="264" spans="1:17" ht="63.75" hidden="1" x14ac:dyDescent="0.2">
      <c r="A264" s="23" t="s">
        <v>10</v>
      </c>
      <c r="B264" s="15" t="s">
        <v>301</v>
      </c>
      <c r="C264" s="21" t="s">
        <v>9</v>
      </c>
      <c r="D264" s="18">
        <v>39</v>
      </c>
      <c r="E264" s="18">
        <v>36</v>
      </c>
      <c r="F264" s="18">
        <v>56</v>
      </c>
      <c r="G264" s="22">
        <f t="shared" si="15"/>
        <v>155.55555555555557</v>
      </c>
      <c r="H264" s="22"/>
      <c r="I264" s="16"/>
      <c r="J264" s="21" t="s">
        <v>299</v>
      </c>
      <c r="K264" s="45"/>
      <c r="M264" s="243"/>
      <c r="N264" s="243"/>
      <c r="P264" s="242"/>
    </row>
    <row r="265" spans="1:17" ht="89.25" hidden="1" x14ac:dyDescent="0.2">
      <c r="A265" s="23" t="s">
        <v>28</v>
      </c>
      <c r="B265" s="15" t="s">
        <v>302</v>
      </c>
      <c r="C265" s="21" t="s">
        <v>9</v>
      </c>
      <c r="D265" s="18">
        <v>555</v>
      </c>
      <c r="E265" s="18">
        <v>470</v>
      </c>
      <c r="F265" s="18">
        <v>510</v>
      </c>
      <c r="G265" s="22">
        <f t="shared" si="15"/>
        <v>108.51063829787233</v>
      </c>
      <c r="H265" s="22"/>
      <c r="I265" s="16"/>
      <c r="J265" s="21" t="s">
        <v>299</v>
      </c>
      <c r="K265" s="45"/>
      <c r="M265" s="243"/>
      <c r="N265" s="243"/>
      <c r="P265" s="242"/>
    </row>
    <row r="266" spans="1:17" ht="63.75" hidden="1" x14ac:dyDescent="0.2">
      <c r="A266" s="23" t="s">
        <v>29</v>
      </c>
      <c r="B266" s="15" t="s">
        <v>303</v>
      </c>
      <c r="C266" s="21" t="s">
        <v>9</v>
      </c>
      <c r="D266" s="18">
        <v>158</v>
      </c>
      <c r="E266" s="18">
        <v>164</v>
      </c>
      <c r="F266" s="130">
        <v>165</v>
      </c>
      <c r="G266" s="22">
        <f>F266/E266*100</f>
        <v>100.60975609756098</v>
      </c>
      <c r="H266" s="22"/>
      <c r="I266" s="16"/>
      <c r="J266" s="21" t="s">
        <v>299</v>
      </c>
      <c r="K266" s="45"/>
      <c r="M266" s="243"/>
      <c r="N266" s="243"/>
      <c r="P266" s="242"/>
    </row>
    <row r="267" spans="1:17" ht="89.25" hidden="1" x14ac:dyDescent="0.2">
      <c r="A267" s="23" t="s">
        <v>30</v>
      </c>
      <c r="B267" s="15" t="s">
        <v>304</v>
      </c>
      <c r="C267" s="21" t="s">
        <v>153</v>
      </c>
      <c r="D267" s="18">
        <v>253</v>
      </c>
      <c r="E267" s="18">
        <v>415</v>
      </c>
      <c r="F267" s="18">
        <v>342</v>
      </c>
      <c r="G267" s="22">
        <f t="shared" si="15"/>
        <v>82.409638554216869</v>
      </c>
      <c r="H267" s="22"/>
      <c r="I267" s="34" t="s">
        <v>305</v>
      </c>
      <c r="J267" s="21" t="s">
        <v>299</v>
      </c>
      <c r="K267" s="45"/>
      <c r="M267" s="243"/>
      <c r="N267" s="243"/>
      <c r="P267" s="242"/>
    </row>
    <row r="268" spans="1:17" ht="51" hidden="1" x14ac:dyDescent="0.2">
      <c r="A268" s="23" t="s">
        <v>129</v>
      </c>
      <c r="B268" s="15" t="s">
        <v>306</v>
      </c>
      <c r="C268" s="34" t="s">
        <v>307</v>
      </c>
      <c r="D268" s="35" t="s">
        <v>308</v>
      </c>
      <c r="E268" s="35" t="s">
        <v>308</v>
      </c>
      <c r="F268" s="35" t="s">
        <v>308</v>
      </c>
      <c r="G268" s="22">
        <f t="shared" si="15"/>
        <v>100</v>
      </c>
      <c r="H268" s="22"/>
      <c r="I268" s="16"/>
      <c r="J268" s="21" t="s">
        <v>299</v>
      </c>
      <c r="K268" s="45"/>
      <c r="M268" s="243"/>
      <c r="N268" s="243"/>
      <c r="P268" s="242"/>
    </row>
    <row r="269" spans="1:17" ht="38.25" hidden="1" x14ac:dyDescent="0.2">
      <c r="A269" s="23" t="s">
        <v>131</v>
      </c>
      <c r="B269" s="15" t="s">
        <v>309</v>
      </c>
      <c r="C269" s="21" t="s">
        <v>9</v>
      </c>
      <c r="D269" s="18">
        <v>1984</v>
      </c>
      <c r="E269" s="18">
        <v>1990</v>
      </c>
      <c r="F269" s="18">
        <v>2020</v>
      </c>
      <c r="G269" s="22">
        <f t="shared" si="15"/>
        <v>101.50753768844221</v>
      </c>
      <c r="H269" s="22"/>
      <c r="I269" s="16"/>
      <c r="J269" s="21" t="s">
        <v>299</v>
      </c>
      <c r="K269" s="45"/>
      <c r="M269" s="243"/>
      <c r="N269" s="243"/>
      <c r="P269" s="242"/>
    </row>
    <row r="270" spans="1:17" hidden="1" x14ac:dyDescent="0.2">
      <c r="A270" s="23"/>
      <c r="B270" s="276" t="s">
        <v>310</v>
      </c>
      <c r="C270" s="277"/>
      <c r="D270" s="277"/>
      <c r="E270" s="277"/>
      <c r="F270" s="277"/>
      <c r="G270" s="277"/>
      <c r="H270" s="277"/>
      <c r="I270" s="277"/>
      <c r="J270" s="278"/>
      <c r="K270" s="45"/>
      <c r="N270" s="243"/>
      <c r="P270" s="242"/>
    </row>
    <row r="271" spans="1:17" ht="141" hidden="1" customHeight="1" x14ac:dyDescent="0.2">
      <c r="A271" s="23" t="s">
        <v>5</v>
      </c>
      <c r="B271" s="15" t="s">
        <v>311</v>
      </c>
      <c r="C271" s="21" t="s">
        <v>153</v>
      </c>
      <c r="D271" s="18">
        <v>34</v>
      </c>
      <c r="E271" s="18">
        <v>56</v>
      </c>
      <c r="F271" s="18">
        <v>56</v>
      </c>
      <c r="G271" s="22">
        <f t="shared" si="15"/>
        <v>100</v>
      </c>
      <c r="H271" s="22"/>
      <c r="I271" s="16"/>
      <c r="J271" s="21" t="s">
        <v>299</v>
      </c>
      <c r="K271" s="45"/>
      <c r="M271" s="243"/>
      <c r="P271" s="242"/>
    </row>
    <row r="272" spans="1:17" ht="63.75" hidden="1" x14ac:dyDescent="0.2">
      <c r="A272" s="23" t="s">
        <v>4</v>
      </c>
      <c r="B272" s="15" t="s">
        <v>312</v>
      </c>
      <c r="C272" s="21" t="s">
        <v>153</v>
      </c>
      <c r="D272" s="18">
        <v>1954</v>
      </c>
      <c r="E272" s="18">
        <v>1970</v>
      </c>
      <c r="F272" s="18">
        <v>2316</v>
      </c>
      <c r="G272" s="22">
        <f t="shared" si="15"/>
        <v>117.56345177664976</v>
      </c>
      <c r="H272" s="22"/>
      <c r="I272" s="16"/>
      <c r="J272" s="21" t="s">
        <v>299</v>
      </c>
      <c r="K272" s="45"/>
      <c r="N272" s="243"/>
      <c r="P272" s="242"/>
    </row>
    <row r="273" spans="1:18" ht="116.25" hidden="1" customHeight="1" x14ac:dyDescent="0.2">
      <c r="A273" s="23" t="s">
        <v>10</v>
      </c>
      <c r="B273" s="15" t="s">
        <v>313</v>
      </c>
      <c r="C273" s="21" t="s">
        <v>153</v>
      </c>
      <c r="D273" s="18">
        <v>429</v>
      </c>
      <c r="E273" s="18">
        <v>605</v>
      </c>
      <c r="F273" s="18">
        <v>659</v>
      </c>
      <c r="G273" s="22">
        <f t="shared" si="15"/>
        <v>108.92561983471074</v>
      </c>
      <c r="H273" s="22"/>
      <c r="I273" s="16"/>
      <c r="J273" s="21" t="s">
        <v>299</v>
      </c>
      <c r="K273" s="45"/>
      <c r="M273" s="243"/>
      <c r="P273" s="242"/>
    </row>
    <row r="274" spans="1:18" ht="114.75" hidden="1" x14ac:dyDescent="0.2">
      <c r="A274" s="23" t="s">
        <v>28</v>
      </c>
      <c r="B274" s="15" t="s">
        <v>314</v>
      </c>
      <c r="C274" s="21" t="s">
        <v>18</v>
      </c>
      <c r="D274" s="18">
        <v>85.2</v>
      </c>
      <c r="E274" s="18">
        <v>71.3</v>
      </c>
      <c r="F274" s="18">
        <v>95</v>
      </c>
      <c r="G274" s="22">
        <f t="shared" si="15"/>
        <v>133.23983169705471</v>
      </c>
      <c r="H274" s="22"/>
      <c r="I274" s="16"/>
      <c r="J274" s="21" t="s">
        <v>299</v>
      </c>
      <c r="K274" s="45"/>
      <c r="N274" s="243"/>
      <c r="P274" s="242"/>
    </row>
    <row r="275" spans="1:18" ht="27" hidden="1" customHeight="1" x14ac:dyDescent="0.2">
      <c r="A275" s="23"/>
      <c r="B275" s="276" t="s">
        <v>315</v>
      </c>
      <c r="C275" s="277"/>
      <c r="D275" s="277"/>
      <c r="E275" s="277"/>
      <c r="F275" s="277"/>
      <c r="G275" s="277"/>
      <c r="H275" s="277"/>
      <c r="I275" s="277"/>
      <c r="J275" s="278"/>
      <c r="K275" s="45"/>
      <c r="M275" s="243"/>
      <c r="P275" s="242"/>
    </row>
    <row r="276" spans="1:18" ht="76.5" hidden="1" x14ac:dyDescent="0.2">
      <c r="A276" s="131">
        <v>1</v>
      </c>
      <c r="B276" s="132" t="s">
        <v>316</v>
      </c>
      <c r="C276" s="25" t="s">
        <v>9</v>
      </c>
      <c r="D276" s="26">
        <v>8</v>
      </c>
      <c r="E276" s="26">
        <v>6</v>
      </c>
      <c r="F276" s="26">
        <v>6</v>
      </c>
      <c r="G276" s="22">
        <f t="shared" si="15"/>
        <v>100</v>
      </c>
      <c r="H276" s="22"/>
      <c r="I276" s="133"/>
      <c r="J276" s="21" t="s">
        <v>299</v>
      </c>
      <c r="K276" s="45"/>
      <c r="N276" s="243"/>
      <c r="P276" s="242"/>
    </row>
    <row r="277" spans="1:18" ht="102" hidden="1" x14ac:dyDescent="0.2">
      <c r="A277" s="131">
        <v>2</v>
      </c>
      <c r="B277" s="134" t="s">
        <v>317</v>
      </c>
      <c r="C277" s="25" t="s">
        <v>18</v>
      </c>
      <c r="D277" s="25">
        <v>48</v>
      </c>
      <c r="E277" s="25">
        <v>29</v>
      </c>
      <c r="F277" s="25">
        <v>50.5</v>
      </c>
      <c r="G277" s="22">
        <f t="shared" si="15"/>
        <v>174.13793103448276</v>
      </c>
      <c r="H277" s="22"/>
      <c r="I277" s="21" t="s">
        <v>318</v>
      </c>
      <c r="J277" s="21" t="s">
        <v>299</v>
      </c>
      <c r="K277" s="45"/>
      <c r="M277" s="243"/>
      <c r="P277" s="242"/>
    </row>
    <row r="278" spans="1:18" ht="28.5" customHeight="1" x14ac:dyDescent="0.2">
      <c r="A278" s="226" t="s">
        <v>133</v>
      </c>
      <c r="B278" s="289" t="s">
        <v>1131</v>
      </c>
      <c r="C278" s="290"/>
      <c r="D278" s="290"/>
      <c r="E278" s="290"/>
      <c r="F278" s="290"/>
      <c r="G278" s="290"/>
      <c r="H278" s="290"/>
      <c r="I278" s="290"/>
      <c r="J278" s="291"/>
      <c r="K278" s="45"/>
      <c r="L278" s="246"/>
      <c r="N278" s="243"/>
      <c r="P278" s="242"/>
      <c r="Q278" s="246"/>
      <c r="R278" s="246"/>
    </row>
    <row r="279" spans="1:18" ht="66" customHeight="1" x14ac:dyDescent="0.2">
      <c r="A279" s="23" t="s">
        <v>5</v>
      </c>
      <c r="B279" s="135" t="s">
        <v>319</v>
      </c>
      <c r="C279" s="21" t="s">
        <v>18</v>
      </c>
      <c r="D279" s="47">
        <v>9</v>
      </c>
      <c r="E279" s="21">
        <v>8.1999999999999993</v>
      </c>
      <c r="F279" s="21">
        <v>9.5</v>
      </c>
      <c r="G279" s="136">
        <f>E279/F279*100</f>
        <v>86.315789473684205</v>
      </c>
      <c r="H279" s="90" t="s">
        <v>1038</v>
      </c>
      <c r="I279" s="21" t="s">
        <v>865</v>
      </c>
      <c r="J279" s="21" t="s">
        <v>359</v>
      </c>
      <c r="K279" s="45"/>
      <c r="M279" s="243"/>
      <c r="N279" s="243"/>
      <c r="P279" s="242"/>
      <c r="Q279" s="243"/>
      <c r="R279" s="243"/>
    </row>
    <row r="280" spans="1:18" ht="114.75" x14ac:dyDescent="0.2">
      <c r="A280" s="23" t="s">
        <v>4</v>
      </c>
      <c r="B280" s="135" t="s">
        <v>320</v>
      </c>
      <c r="C280" s="21" t="s">
        <v>18</v>
      </c>
      <c r="D280" s="21">
        <v>99.4</v>
      </c>
      <c r="E280" s="21">
        <v>99.98</v>
      </c>
      <c r="F280" s="21">
        <v>99.98</v>
      </c>
      <c r="G280" s="136">
        <f>F280*100/E280</f>
        <v>100</v>
      </c>
      <c r="H280" s="90" t="s">
        <v>1059</v>
      </c>
      <c r="I280" s="34"/>
      <c r="J280" s="34"/>
      <c r="K280" s="45"/>
      <c r="M280" s="243"/>
      <c r="N280" s="243"/>
      <c r="P280" s="242"/>
      <c r="Q280" s="243"/>
      <c r="R280" s="243"/>
    </row>
    <row r="281" spans="1:18" hidden="1" x14ac:dyDescent="0.2">
      <c r="A281" s="23"/>
      <c r="B281" s="276" t="s">
        <v>354</v>
      </c>
      <c r="C281" s="277"/>
      <c r="D281" s="277"/>
      <c r="E281" s="277"/>
      <c r="F281" s="277"/>
      <c r="G281" s="277"/>
      <c r="H281" s="277"/>
      <c r="I281" s="277"/>
      <c r="J281" s="278"/>
      <c r="K281" s="45"/>
      <c r="M281" s="243"/>
      <c r="P281" s="242"/>
    </row>
    <row r="282" spans="1:18" ht="126" hidden="1" customHeight="1" x14ac:dyDescent="0.2">
      <c r="A282" s="23">
        <v>1</v>
      </c>
      <c r="B282" s="135" t="s">
        <v>321</v>
      </c>
      <c r="C282" s="136" t="s">
        <v>18</v>
      </c>
      <c r="D282" s="136">
        <v>100</v>
      </c>
      <c r="E282" s="136">
        <v>100</v>
      </c>
      <c r="F282" s="136">
        <v>100</v>
      </c>
      <c r="G282" s="136">
        <f>F282*100/E282</f>
        <v>100</v>
      </c>
      <c r="H282" s="136"/>
      <c r="I282" s="16"/>
      <c r="J282" s="15" t="s">
        <v>322</v>
      </c>
      <c r="K282" s="45"/>
      <c r="N282" s="243"/>
      <c r="P282" s="242"/>
    </row>
    <row r="283" spans="1:18" ht="127.5" hidden="1" x14ac:dyDescent="0.2">
      <c r="A283" s="23" t="s">
        <v>4</v>
      </c>
      <c r="B283" s="135" t="s">
        <v>323</v>
      </c>
      <c r="C283" s="136" t="s">
        <v>18</v>
      </c>
      <c r="D283" s="136">
        <v>75.239999999999995</v>
      </c>
      <c r="E283" s="18">
        <v>77.239999999999995</v>
      </c>
      <c r="F283" s="136">
        <v>79.17</v>
      </c>
      <c r="G283" s="136">
        <f>F283*100/E283</f>
        <v>102.49870533402382</v>
      </c>
      <c r="H283" s="136"/>
      <c r="I283" s="15" t="s">
        <v>324</v>
      </c>
      <c r="J283" s="15" t="s">
        <v>322</v>
      </c>
      <c r="K283" s="45"/>
      <c r="M283" s="243"/>
      <c r="P283" s="242"/>
    </row>
    <row r="284" spans="1:18" ht="76.5" hidden="1" x14ac:dyDescent="0.2">
      <c r="A284" s="23" t="s">
        <v>10</v>
      </c>
      <c r="B284" s="135" t="s">
        <v>325</v>
      </c>
      <c r="C284" s="21" t="s">
        <v>153</v>
      </c>
      <c r="D284" s="137">
        <v>495000</v>
      </c>
      <c r="E284" s="137">
        <v>495000</v>
      </c>
      <c r="F284" s="137">
        <v>409110</v>
      </c>
      <c r="G284" s="136">
        <f>F284*100/E284</f>
        <v>82.648484848484856</v>
      </c>
      <c r="H284" s="136"/>
      <c r="I284" s="15" t="s">
        <v>326</v>
      </c>
      <c r="J284" s="15" t="s">
        <v>322</v>
      </c>
      <c r="K284" s="45"/>
      <c r="N284" s="243"/>
      <c r="P284" s="242"/>
    </row>
    <row r="285" spans="1:18" ht="140.25" hidden="1" x14ac:dyDescent="0.2">
      <c r="A285" s="23" t="s">
        <v>28</v>
      </c>
      <c r="B285" s="135" t="s">
        <v>327</v>
      </c>
      <c r="C285" s="136" t="s">
        <v>18</v>
      </c>
      <c r="D285" s="136">
        <v>100</v>
      </c>
      <c r="E285" s="136">
        <v>100</v>
      </c>
      <c r="F285" s="136">
        <v>100</v>
      </c>
      <c r="G285" s="136">
        <f>F285*100/E285</f>
        <v>100</v>
      </c>
      <c r="H285" s="136"/>
      <c r="I285" s="16"/>
      <c r="J285" s="15" t="s">
        <v>322</v>
      </c>
      <c r="K285" s="45"/>
      <c r="M285" s="243"/>
      <c r="P285" s="242"/>
    </row>
    <row r="286" spans="1:18" ht="89.25" hidden="1" x14ac:dyDescent="0.2">
      <c r="A286" s="23" t="s">
        <v>29</v>
      </c>
      <c r="B286" s="135" t="s">
        <v>328</v>
      </c>
      <c r="C286" s="136" t="s">
        <v>18</v>
      </c>
      <c r="D286" s="136">
        <v>64</v>
      </c>
      <c r="E286" s="136">
        <v>64</v>
      </c>
      <c r="F286" s="136">
        <v>58</v>
      </c>
      <c r="G286" s="136">
        <f>F286*100/E286</f>
        <v>90.625</v>
      </c>
      <c r="H286" s="136"/>
      <c r="I286" s="15" t="s">
        <v>358</v>
      </c>
      <c r="J286" s="15" t="s">
        <v>322</v>
      </c>
      <c r="K286" s="45"/>
      <c r="N286" s="243"/>
      <c r="P286" s="242"/>
    </row>
    <row r="287" spans="1:18" hidden="1" x14ac:dyDescent="0.2">
      <c r="A287" s="23"/>
      <c r="B287" s="272" t="s">
        <v>355</v>
      </c>
      <c r="C287" s="273"/>
      <c r="D287" s="273"/>
      <c r="E287" s="273"/>
      <c r="F287" s="273"/>
      <c r="G287" s="273"/>
      <c r="H287" s="273"/>
      <c r="I287" s="273"/>
      <c r="J287" s="274"/>
      <c r="K287" s="45"/>
      <c r="M287" s="243"/>
      <c r="P287" s="242"/>
    </row>
    <row r="288" spans="1:18" ht="89.25" hidden="1" x14ac:dyDescent="0.2">
      <c r="A288" s="23" t="s">
        <v>5</v>
      </c>
      <c r="B288" s="135" t="s">
        <v>329</v>
      </c>
      <c r="C288" s="136" t="s">
        <v>330</v>
      </c>
      <c r="D288" s="136">
        <v>148.1</v>
      </c>
      <c r="E288" s="136">
        <v>150.80000000000001</v>
      </c>
      <c r="F288" s="18">
        <v>167.5</v>
      </c>
      <c r="G288" s="127">
        <f>F288/E288</f>
        <v>1.1107427055702916</v>
      </c>
      <c r="H288" s="127"/>
      <c r="I288" s="34" t="s">
        <v>360</v>
      </c>
      <c r="J288" s="15" t="s">
        <v>322</v>
      </c>
      <c r="K288" s="45"/>
      <c r="N288" s="243"/>
      <c r="P288" s="242"/>
    </row>
    <row r="289" spans="1:18" ht="117" hidden="1" customHeight="1" x14ac:dyDescent="0.2">
      <c r="A289" s="23" t="s">
        <v>4</v>
      </c>
      <c r="B289" s="135" t="s">
        <v>331</v>
      </c>
      <c r="C289" s="136" t="s">
        <v>18</v>
      </c>
      <c r="D289" s="138">
        <v>99.4</v>
      </c>
      <c r="E289" s="138">
        <v>99.98</v>
      </c>
      <c r="F289" s="18">
        <v>99.98</v>
      </c>
      <c r="G289" s="127">
        <f>F289/E289</f>
        <v>1</v>
      </c>
      <c r="H289" s="127"/>
      <c r="I289" s="16"/>
      <c r="J289" s="15" t="s">
        <v>322</v>
      </c>
      <c r="K289" s="45"/>
      <c r="M289" s="243"/>
      <c r="P289" s="242"/>
    </row>
    <row r="290" spans="1:18" ht="38.25" hidden="1" x14ac:dyDescent="0.2">
      <c r="A290" s="23" t="s">
        <v>10</v>
      </c>
      <c r="B290" s="135" t="s">
        <v>332</v>
      </c>
      <c r="C290" s="139" t="s">
        <v>333</v>
      </c>
      <c r="D290" s="136">
        <v>18.899999999999999</v>
      </c>
      <c r="E290" s="137">
        <v>19</v>
      </c>
      <c r="F290" s="18">
        <v>19</v>
      </c>
      <c r="G290" s="127">
        <f>F290/E290</f>
        <v>1</v>
      </c>
      <c r="H290" s="127"/>
      <c r="I290" s="16"/>
      <c r="J290" s="15" t="s">
        <v>322</v>
      </c>
      <c r="K290" s="45"/>
      <c r="N290" s="243"/>
      <c r="P290" s="242"/>
    </row>
    <row r="291" spans="1:18" ht="89.25" hidden="1" x14ac:dyDescent="0.2">
      <c r="A291" s="23" t="s">
        <v>28</v>
      </c>
      <c r="B291" s="135" t="s">
        <v>334</v>
      </c>
      <c r="C291" s="139" t="s">
        <v>335</v>
      </c>
      <c r="D291" s="137">
        <v>114</v>
      </c>
      <c r="E291" s="137">
        <v>120</v>
      </c>
      <c r="F291" s="18">
        <v>172</v>
      </c>
      <c r="G291" s="127">
        <f>F291/E291</f>
        <v>1.4333333333333333</v>
      </c>
      <c r="H291" s="127"/>
      <c r="I291" s="34" t="s">
        <v>336</v>
      </c>
      <c r="J291" s="15" t="s">
        <v>322</v>
      </c>
      <c r="K291" s="45"/>
      <c r="M291" s="243"/>
      <c r="P291" s="242"/>
    </row>
    <row r="292" spans="1:18" ht="140.25" hidden="1" x14ac:dyDescent="0.2">
      <c r="A292" s="23" t="s">
        <v>29</v>
      </c>
      <c r="B292" s="135" t="s">
        <v>337</v>
      </c>
      <c r="C292" s="136" t="s">
        <v>18</v>
      </c>
      <c r="D292" s="136">
        <v>16.600000000000001</v>
      </c>
      <c r="E292" s="136">
        <v>14.8</v>
      </c>
      <c r="F292" s="18">
        <v>14.8</v>
      </c>
      <c r="G292" s="127">
        <f>F292/E292</f>
        <v>1</v>
      </c>
      <c r="H292" s="127"/>
      <c r="I292" s="16"/>
      <c r="J292" s="15" t="s">
        <v>322</v>
      </c>
      <c r="K292" s="45"/>
      <c r="N292" s="243"/>
      <c r="P292" s="242"/>
    </row>
    <row r="293" spans="1:18" hidden="1" x14ac:dyDescent="0.2">
      <c r="A293" s="23"/>
      <c r="B293" s="276" t="s">
        <v>356</v>
      </c>
      <c r="C293" s="277"/>
      <c r="D293" s="277"/>
      <c r="E293" s="277"/>
      <c r="F293" s="277"/>
      <c r="G293" s="277"/>
      <c r="H293" s="277"/>
      <c r="I293" s="277"/>
      <c r="J293" s="278"/>
      <c r="K293" s="45"/>
      <c r="M293" s="243"/>
      <c r="P293" s="242"/>
    </row>
    <row r="294" spans="1:18" ht="63.75" hidden="1" x14ac:dyDescent="0.2">
      <c r="A294" s="23" t="s">
        <v>5</v>
      </c>
      <c r="B294" s="135" t="s">
        <v>338</v>
      </c>
      <c r="C294" s="136" t="s">
        <v>9</v>
      </c>
      <c r="D294" s="137">
        <v>11</v>
      </c>
      <c r="E294" s="137">
        <v>15</v>
      </c>
      <c r="F294" s="137">
        <v>19</v>
      </c>
      <c r="G294" s="136">
        <f>F294*100/E294</f>
        <v>126.66666666666667</v>
      </c>
      <c r="H294" s="136"/>
      <c r="I294" s="34" t="s">
        <v>339</v>
      </c>
      <c r="J294" s="15" t="s">
        <v>322</v>
      </c>
      <c r="K294" s="45"/>
      <c r="N294" s="243"/>
      <c r="P294" s="242"/>
    </row>
    <row r="295" spans="1:18" ht="51" hidden="1" x14ac:dyDescent="0.2">
      <c r="A295" s="23" t="s">
        <v>4</v>
      </c>
      <c r="B295" s="135" t="s">
        <v>340</v>
      </c>
      <c r="C295" s="136" t="s">
        <v>9</v>
      </c>
      <c r="D295" s="137">
        <v>0</v>
      </c>
      <c r="E295" s="137">
        <v>1</v>
      </c>
      <c r="F295" s="137">
        <v>1</v>
      </c>
      <c r="G295" s="136">
        <f>F295*100/E295</f>
        <v>100</v>
      </c>
      <c r="H295" s="136"/>
      <c r="I295" s="16"/>
      <c r="J295" s="15" t="s">
        <v>322</v>
      </c>
      <c r="K295" s="45"/>
      <c r="M295" s="243"/>
      <c r="P295" s="242"/>
    </row>
    <row r="296" spans="1:18" ht="51" hidden="1" x14ac:dyDescent="0.2">
      <c r="A296" s="23" t="s">
        <v>10</v>
      </c>
      <c r="B296" s="140" t="s">
        <v>341</v>
      </c>
      <c r="C296" s="136" t="s">
        <v>153</v>
      </c>
      <c r="D296" s="137">
        <v>0</v>
      </c>
      <c r="E296" s="137">
        <v>20</v>
      </c>
      <c r="F296" s="137">
        <v>20</v>
      </c>
      <c r="G296" s="136">
        <f>F296*100/E296</f>
        <v>100</v>
      </c>
      <c r="H296" s="136"/>
      <c r="I296" s="16"/>
      <c r="J296" s="15" t="s">
        <v>322</v>
      </c>
      <c r="K296" s="45"/>
      <c r="N296" s="243"/>
      <c r="P296" s="242"/>
    </row>
    <row r="297" spans="1:18" ht="75" hidden="1" customHeight="1" x14ac:dyDescent="0.2">
      <c r="A297" s="23" t="s">
        <v>28</v>
      </c>
      <c r="B297" s="140" t="s">
        <v>342</v>
      </c>
      <c r="C297" s="136" t="s">
        <v>9</v>
      </c>
      <c r="D297" s="137">
        <v>0</v>
      </c>
      <c r="E297" s="137">
        <v>10</v>
      </c>
      <c r="F297" s="137">
        <v>10</v>
      </c>
      <c r="G297" s="136">
        <f>F297*100/E297</f>
        <v>100</v>
      </c>
      <c r="H297" s="136"/>
      <c r="I297" s="16"/>
      <c r="J297" s="15" t="s">
        <v>322</v>
      </c>
      <c r="K297" s="45"/>
      <c r="M297" s="243"/>
      <c r="P297" s="242"/>
    </row>
    <row r="298" spans="1:18" hidden="1" x14ac:dyDescent="0.2">
      <c r="A298" s="23"/>
      <c r="B298" s="343" t="s">
        <v>357</v>
      </c>
      <c r="C298" s="344"/>
      <c r="D298" s="344"/>
      <c r="E298" s="344"/>
      <c r="F298" s="344"/>
      <c r="G298" s="344"/>
      <c r="H298" s="344"/>
      <c r="I298" s="344"/>
      <c r="J298" s="345"/>
      <c r="K298" s="45"/>
      <c r="N298" s="243"/>
      <c r="P298" s="242"/>
    </row>
    <row r="299" spans="1:18" ht="76.5" hidden="1" x14ac:dyDescent="0.2">
      <c r="A299" s="23" t="s">
        <v>5</v>
      </c>
      <c r="B299" s="135" t="s">
        <v>343</v>
      </c>
      <c r="C299" s="136" t="s">
        <v>18</v>
      </c>
      <c r="D299" s="136">
        <v>14.8</v>
      </c>
      <c r="E299" s="136">
        <v>8.1999999999999993</v>
      </c>
      <c r="F299" s="136">
        <v>13.5</v>
      </c>
      <c r="G299" s="127">
        <f>F299/E299</f>
        <v>1.6463414634146343</v>
      </c>
      <c r="H299" s="127"/>
      <c r="I299" s="34" t="s">
        <v>344</v>
      </c>
      <c r="J299" s="15" t="s">
        <v>322</v>
      </c>
      <c r="K299" s="45"/>
      <c r="M299" s="243"/>
      <c r="P299" s="242"/>
    </row>
    <row r="300" spans="1:18" ht="114.75" hidden="1" x14ac:dyDescent="0.2">
      <c r="A300" s="23" t="s">
        <v>4</v>
      </c>
      <c r="B300" s="135" t="s">
        <v>345</v>
      </c>
      <c r="C300" s="136" t="s">
        <v>18</v>
      </c>
      <c r="D300" s="136">
        <v>42.3</v>
      </c>
      <c r="E300" s="137">
        <v>54</v>
      </c>
      <c r="F300" s="137">
        <v>54</v>
      </c>
      <c r="G300" s="127">
        <f>F300/E300</f>
        <v>1</v>
      </c>
      <c r="H300" s="127"/>
      <c r="I300" s="16"/>
      <c r="J300" s="15" t="s">
        <v>322</v>
      </c>
      <c r="K300" s="45"/>
      <c r="N300" s="243"/>
      <c r="P300" s="242"/>
    </row>
    <row r="301" spans="1:18" ht="76.5" hidden="1" x14ac:dyDescent="0.2">
      <c r="A301" s="23" t="s">
        <v>10</v>
      </c>
      <c r="B301" s="135" t="s">
        <v>346</v>
      </c>
      <c r="C301" s="136" t="s">
        <v>347</v>
      </c>
      <c r="D301" s="136">
        <v>4195</v>
      </c>
      <c r="E301" s="137">
        <v>3120</v>
      </c>
      <c r="F301" s="137">
        <v>4297</v>
      </c>
      <c r="G301" s="127">
        <f>F301/E301</f>
        <v>1.3772435897435897</v>
      </c>
      <c r="H301" s="127"/>
      <c r="I301" s="34" t="s">
        <v>348</v>
      </c>
      <c r="J301" s="15" t="s">
        <v>322</v>
      </c>
      <c r="K301" s="45"/>
      <c r="M301" s="243"/>
      <c r="P301" s="242"/>
    </row>
    <row r="302" spans="1:18" ht="89.25" hidden="1" x14ac:dyDescent="0.2">
      <c r="A302" s="23" t="s">
        <v>28</v>
      </c>
      <c r="B302" s="135" t="s">
        <v>349</v>
      </c>
      <c r="C302" s="136" t="s">
        <v>350</v>
      </c>
      <c r="D302" s="136">
        <v>3912</v>
      </c>
      <c r="E302" s="137">
        <v>3240</v>
      </c>
      <c r="F302" s="137">
        <v>6831</v>
      </c>
      <c r="G302" s="127">
        <f>F302/E302</f>
        <v>2.1083333333333334</v>
      </c>
      <c r="H302" s="127"/>
      <c r="I302" s="34" t="s">
        <v>351</v>
      </c>
      <c r="J302" s="15" t="s">
        <v>322</v>
      </c>
      <c r="K302" s="45"/>
      <c r="N302" s="243"/>
      <c r="P302" s="242"/>
    </row>
    <row r="303" spans="1:18" ht="76.5" hidden="1" x14ac:dyDescent="0.2">
      <c r="A303" s="23" t="s">
        <v>29</v>
      </c>
      <c r="B303" s="135" t="s">
        <v>352</v>
      </c>
      <c r="C303" s="136" t="s">
        <v>18</v>
      </c>
      <c r="D303" s="136">
        <v>12.8</v>
      </c>
      <c r="E303" s="137">
        <v>11</v>
      </c>
      <c r="F303" s="137">
        <v>13</v>
      </c>
      <c r="G303" s="127">
        <f>F303/E303</f>
        <v>1.1818181818181819</v>
      </c>
      <c r="H303" s="127"/>
      <c r="I303" s="34" t="s">
        <v>353</v>
      </c>
      <c r="J303" s="15" t="s">
        <v>322</v>
      </c>
      <c r="K303" s="45"/>
      <c r="M303" s="243"/>
      <c r="P303" s="242"/>
    </row>
    <row r="304" spans="1:18" ht="21.75" customHeight="1" x14ac:dyDescent="0.2">
      <c r="A304" s="226" t="s">
        <v>155</v>
      </c>
      <c r="B304" s="287" t="s">
        <v>361</v>
      </c>
      <c r="C304" s="287"/>
      <c r="D304" s="287"/>
      <c r="E304" s="287"/>
      <c r="F304" s="287"/>
      <c r="G304" s="287"/>
      <c r="H304" s="287"/>
      <c r="I304" s="287"/>
      <c r="J304" s="287"/>
      <c r="K304" s="45"/>
      <c r="L304" s="246"/>
      <c r="N304" s="243"/>
      <c r="P304" s="242"/>
      <c r="Q304" s="246"/>
      <c r="R304" s="246"/>
    </row>
    <row r="305" spans="1:18" ht="44.25" customHeight="1" x14ac:dyDescent="0.2">
      <c r="A305" s="23">
        <v>1</v>
      </c>
      <c r="B305" s="15" t="s">
        <v>362</v>
      </c>
      <c r="C305" s="29" t="s">
        <v>363</v>
      </c>
      <c r="D305" s="34">
        <v>1.6439999999999999</v>
      </c>
      <c r="E305" s="141">
        <v>1.651</v>
      </c>
      <c r="F305" s="142">
        <v>1.6890000000000001</v>
      </c>
      <c r="G305" s="27">
        <f>F305/E305*100</f>
        <v>102.30163537250152</v>
      </c>
      <c r="H305" s="27">
        <f>F305/D305*100</f>
        <v>102.73722627737227</v>
      </c>
      <c r="I305" s="124" t="s">
        <v>716</v>
      </c>
      <c r="J305" s="15" t="s">
        <v>864</v>
      </c>
      <c r="K305" s="45"/>
      <c r="M305" s="243"/>
      <c r="P305" s="242"/>
      <c r="Q305" s="243"/>
      <c r="R305" s="243"/>
    </row>
    <row r="306" spans="1:18" ht="148.5" customHeight="1" x14ac:dyDescent="0.2">
      <c r="A306" s="23" t="s">
        <v>4</v>
      </c>
      <c r="B306" s="15" t="s">
        <v>364</v>
      </c>
      <c r="C306" s="29" t="s">
        <v>18</v>
      </c>
      <c r="D306" s="34">
        <v>1.6</v>
      </c>
      <c r="E306" s="29">
        <v>1.3</v>
      </c>
      <c r="F306" s="30">
        <v>1.1000000000000001</v>
      </c>
      <c r="G306" s="27">
        <v>118.18181818181816</v>
      </c>
      <c r="H306" s="90" t="s">
        <v>1127</v>
      </c>
      <c r="I306" s="124" t="s">
        <v>365</v>
      </c>
      <c r="J306" s="15"/>
      <c r="K306" s="45"/>
      <c r="M306" s="243"/>
      <c r="N306" s="243"/>
      <c r="P306" s="242"/>
      <c r="Q306" s="243"/>
      <c r="R306" s="243"/>
    </row>
    <row r="307" spans="1:18" ht="122.25" customHeight="1" x14ac:dyDescent="0.2">
      <c r="A307" s="23" t="s">
        <v>10</v>
      </c>
      <c r="B307" s="15" t="s">
        <v>366</v>
      </c>
      <c r="C307" s="29" t="s">
        <v>18</v>
      </c>
      <c r="D307" s="34">
        <v>37</v>
      </c>
      <c r="E307" s="29">
        <v>40</v>
      </c>
      <c r="F307" s="30">
        <v>70</v>
      </c>
      <c r="G307" s="231">
        <v>175</v>
      </c>
      <c r="H307" s="90" t="s">
        <v>1060</v>
      </c>
      <c r="I307" s="253" t="s">
        <v>1193</v>
      </c>
      <c r="J307" s="15"/>
      <c r="K307" s="45"/>
      <c r="M307" s="243"/>
      <c r="N307" s="243"/>
      <c r="P307" s="242"/>
      <c r="Q307" s="243"/>
      <c r="R307" s="243"/>
    </row>
    <row r="308" spans="1:18" ht="134.25" customHeight="1" x14ac:dyDescent="0.2">
      <c r="A308" s="23" t="s">
        <v>28</v>
      </c>
      <c r="B308" s="143" t="s">
        <v>368</v>
      </c>
      <c r="C308" s="29" t="s">
        <v>18</v>
      </c>
      <c r="D308" s="34">
        <v>23.2</v>
      </c>
      <c r="E308" s="29">
        <v>22.9</v>
      </c>
      <c r="F308" s="30">
        <v>27.6</v>
      </c>
      <c r="G308" s="27">
        <v>82.971014492753611</v>
      </c>
      <c r="H308" s="90" t="s">
        <v>1061</v>
      </c>
      <c r="I308" s="254" t="s">
        <v>369</v>
      </c>
      <c r="J308" s="15"/>
      <c r="K308" s="45"/>
      <c r="M308" s="243"/>
      <c r="N308" s="243"/>
      <c r="P308" s="242"/>
      <c r="Q308" s="243"/>
      <c r="R308" s="243"/>
    </row>
    <row r="309" spans="1:18" ht="60" customHeight="1" x14ac:dyDescent="0.2">
      <c r="A309" s="23" t="s">
        <v>29</v>
      </c>
      <c r="B309" s="135" t="s">
        <v>370</v>
      </c>
      <c r="C309" s="29" t="s">
        <v>18</v>
      </c>
      <c r="D309" s="34">
        <v>93</v>
      </c>
      <c r="E309" s="29">
        <v>93.5</v>
      </c>
      <c r="F309" s="30">
        <v>93.5</v>
      </c>
      <c r="G309" s="231">
        <v>100</v>
      </c>
      <c r="H309" s="90" t="s">
        <v>1038</v>
      </c>
      <c r="I309" s="16"/>
      <c r="J309" s="15"/>
      <c r="K309" s="45"/>
      <c r="M309" s="243"/>
      <c r="N309" s="243"/>
      <c r="P309" s="242"/>
      <c r="Q309" s="243"/>
      <c r="R309" s="243"/>
    </row>
    <row r="310" spans="1:18" ht="198" customHeight="1" x14ac:dyDescent="0.2">
      <c r="A310" s="23" t="s">
        <v>30</v>
      </c>
      <c r="B310" s="135" t="s">
        <v>371</v>
      </c>
      <c r="C310" s="29" t="s">
        <v>18</v>
      </c>
      <c r="D310" s="34">
        <v>98.09</v>
      </c>
      <c r="E310" s="29">
        <v>98.1</v>
      </c>
      <c r="F310" s="146">
        <v>98.13</v>
      </c>
      <c r="G310" s="27">
        <f>F310/E310*100</f>
        <v>100.03058103975535</v>
      </c>
      <c r="H310" s="90" t="s">
        <v>1197</v>
      </c>
      <c r="I310" s="16"/>
      <c r="J310" s="15"/>
      <c r="K310" s="45"/>
      <c r="M310" s="243"/>
      <c r="N310" s="243"/>
      <c r="P310" s="242"/>
      <c r="Q310" s="243"/>
      <c r="R310" s="243"/>
    </row>
    <row r="311" spans="1:18" hidden="1" x14ac:dyDescent="0.2">
      <c r="A311" s="23"/>
      <c r="B311" s="256" t="s">
        <v>418</v>
      </c>
      <c r="C311" s="256"/>
      <c r="D311" s="256"/>
      <c r="E311" s="256"/>
      <c r="F311" s="256"/>
      <c r="G311" s="256"/>
      <c r="H311" s="256"/>
      <c r="I311" s="256"/>
      <c r="J311" s="256"/>
      <c r="K311" s="45"/>
      <c r="M311" s="243"/>
      <c r="P311" s="242"/>
    </row>
    <row r="312" spans="1:18" ht="38.25" hidden="1" x14ac:dyDescent="0.2">
      <c r="A312" s="23" t="s">
        <v>5</v>
      </c>
      <c r="B312" s="144" t="s">
        <v>362</v>
      </c>
      <c r="C312" s="29" t="s">
        <v>363</v>
      </c>
      <c r="D312" s="34">
        <v>1.6439999999999999</v>
      </c>
      <c r="E312" s="141">
        <v>1.651</v>
      </c>
      <c r="F312" s="142">
        <v>1.6890000000000001</v>
      </c>
      <c r="G312" s="27">
        <f>F312/E312*100</f>
        <v>102.30163537250152</v>
      </c>
      <c r="H312" s="27"/>
      <c r="I312" s="15" t="s">
        <v>716</v>
      </c>
      <c r="J312" s="15" t="s">
        <v>864</v>
      </c>
      <c r="K312" s="45"/>
      <c r="N312" s="243"/>
      <c r="P312" s="242"/>
    </row>
    <row r="313" spans="1:18" ht="102" hidden="1" x14ac:dyDescent="0.2">
      <c r="A313" s="23" t="s">
        <v>4</v>
      </c>
      <c r="B313" s="144" t="s">
        <v>372</v>
      </c>
      <c r="C313" s="29" t="s">
        <v>363</v>
      </c>
      <c r="D313" s="34">
        <v>1.05</v>
      </c>
      <c r="E313" s="145">
        <v>1.06</v>
      </c>
      <c r="F313" s="146">
        <v>1.06</v>
      </c>
      <c r="G313" s="16">
        <v>100</v>
      </c>
      <c r="H313" s="16"/>
      <c r="I313" s="16"/>
      <c r="J313" s="15"/>
      <c r="K313" s="45"/>
      <c r="M313" s="243"/>
      <c r="P313" s="242"/>
    </row>
    <row r="314" spans="1:18" ht="127.5" hidden="1" x14ac:dyDescent="0.2">
      <c r="A314" s="23" t="s">
        <v>10</v>
      </c>
      <c r="B314" s="144" t="s">
        <v>373</v>
      </c>
      <c r="C314" s="29" t="s">
        <v>363</v>
      </c>
      <c r="D314" s="34">
        <v>23.2</v>
      </c>
      <c r="E314" s="29">
        <v>22.9</v>
      </c>
      <c r="F314" s="30">
        <v>27.6</v>
      </c>
      <c r="G314" s="27">
        <v>82.971014492753611</v>
      </c>
      <c r="H314" s="27"/>
      <c r="I314" s="28" t="s">
        <v>369</v>
      </c>
      <c r="J314" s="15"/>
      <c r="K314" s="45"/>
      <c r="N314" s="243"/>
      <c r="P314" s="242"/>
    </row>
    <row r="315" spans="1:18" hidden="1" x14ac:dyDescent="0.2">
      <c r="A315" s="23"/>
      <c r="B315" s="256" t="s">
        <v>419</v>
      </c>
      <c r="C315" s="256"/>
      <c r="D315" s="256"/>
      <c r="E315" s="256"/>
      <c r="F315" s="256"/>
      <c r="G315" s="256"/>
      <c r="H315" s="256"/>
      <c r="I315" s="256"/>
      <c r="J315" s="256"/>
      <c r="K315" s="45"/>
      <c r="M315" s="243"/>
      <c r="P315" s="242"/>
    </row>
    <row r="316" spans="1:18" ht="216.75" hidden="1" x14ac:dyDescent="0.2">
      <c r="A316" s="23" t="s">
        <v>5</v>
      </c>
      <c r="B316" s="143" t="s">
        <v>374</v>
      </c>
      <c r="C316" s="29" t="s">
        <v>18</v>
      </c>
      <c r="D316" s="16">
        <v>1.6</v>
      </c>
      <c r="E316" s="29">
        <v>1.3</v>
      </c>
      <c r="F316" s="30">
        <v>1.1000000000000001</v>
      </c>
      <c r="G316" s="27">
        <v>118.18181818181816</v>
      </c>
      <c r="H316" s="27"/>
      <c r="I316" s="15" t="s">
        <v>375</v>
      </c>
      <c r="J316" s="15"/>
      <c r="K316" s="45"/>
      <c r="N316" s="243"/>
      <c r="P316" s="242"/>
    </row>
    <row r="317" spans="1:18" hidden="1" x14ac:dyDescent="0.2">
      <c r="A317" s="23"/>
      <c r="B317" s="256" t="s">
        <v>420</v>
      </c>
      <c r="C317" s="256"/>
      <c r="D317" s="256"/>
      <c r="E317" s="256"/>
      <c r="F317" s="256"/>
      <c r="G317" s="256"/>
      <c r="H317" s="256"/>
      <c r="I317" s="256"/>
      <c r="J317" s="256"/>
      <c r="K317" s="45"/>
      <c r="M317" s="243"/>
      <c r="P317" s="242"/>
    </row>
    <row r="318" spans="1:18" ht="63.75" hidden="1" x14ac:dyDescent="0.2">
      <c r="A318" s="23" t="s">
        <v>5</v>
      </c>
      <c r="B318" s="144" t="s">
        <v>215</v>
      </c>
      <c r="C318" s="29" t="s">
        <v>18</v>
      </c>
      <c r="D318" s="34">
        <v>30</v>
      </c>
      <c r="E318" s="29">
        <v>31</v>
      </c>
      <c r="F318" s="30">
        <v>42.9</v>
      </c>
      <c r="G318" s="27">
        <v>138.38709677419354</v>
      </c>
      <c r="H318" s="27"/>
      <c r="I318" s="147" t="s">
        <v>376</v>
      </c>
      <c r="J318" s="15"/>
      <c r="K318" s="45"/>
      <c r="N318" s="243"/>
      <c r="P318" s="242"/>
    </row>
    <row r="319" spans="1:18" ht="255" hidden="1" x14ac:dyDescent="0.2">
      <c r="A319" s="23" t="s">
        <v>4</v>
      </c>
      <c r="B319" s="144" t="s">
        <v>377</v>
      </c>
      <c r="C319" s="29" t="s">
        <v>18</v>
      </c>
      <c r="D319" s="34">
        <v>80</v>
      </c>
      <c r="E319" s="29">
        <v>85</v>
      </c>
      <c r="F319" s="30">
        <v>83</v>
      </c>
      <c r="G319" s="27">
        <v>97.647058823529406</v>
      </c>
      <c r="H319" s="27"/>
      <c r="I319" s="15" t="s">
        <v>378</v>
      </c>
      <c r="J319" s="15"/>
      <c r="K319" s="45"/>
      <c r="M319" s="243"/>
      <c r="P319" s="242"/>
    </row>
    <row r="320" spans="1:18" ht="204" hidden="1" x14ac:dyDescent="0.2">
      <c r="A320" s="23" t="s">
        <v>10</v>
      </c>
      <c r="B320" s="144" t="s">
        <v>379</v>
      </c>
      <c r="C320" s="29" t="s">
        <v>18</v>
      </c>
      <c r="D320" s="34">
        <v>4.0000000000000001E-3</v>
      </c>
      <c r="E320" s="141">
        <v>3.0000000000000001E-3</v>
      </c>
      <c r="F320" s="148">
        <v>1.5E-3</v>
      </c>
      <c r="G320" s="16">
        <v>200</v>
      </c>
      <c r="H320" s="16"/>
      <c r="I320" s="147" t="s">
        <v>380</v>
      </c>
      <c r="J320" s="15"/>
      <c r="K320" s="45"/>
      <c r="N320" s="243"/>
      <c r="P320" s="242"/>
    </row>
    <row r="321" spans="1:16" ht="293.25" hidden="1" x14ac:dyDescent="0.2">
      <c r="A321" s="23" t="s">
        <v>28</v>
      </c>
      <c r="B321" s="144" t="s">
        <v>381</v>
      </c>
      <c r="C321" s="29" t="s">
        <v>18</v>
      </c>
      <c r="D321" s="34">
        <v>70</v>
      </c>
      <c r="E321" s="29">
        <v>77</v>
      </c>
      <c r="F321" s="30">
        <v>80</v>
      </c>
      <c r="G321" s="27">
        <v>103.89610389610388</v>
      </c>
      <c r="H321" s="27"/>
      <c r="I321" s="147" t="s">
        <v>382</v>
      </c>
      <c r="J321" s="15"/>
      <c r="K321" s="45"/>
      <c r="M321" s="243"/>
      <c r="P321" s="242"/>
    </row>
    <row r="322" spans="1:16" ht="127.5" hidden="1" x14ac:dyDescent="0.2">
      <c r="A322" s="23" t="s">
        <v>29</v>
      </c>
      <c r="B322" s="144" t="s">
        <v>383</v>
      </c>
      <c r="C322" s="149" t="s">
        <v>384</v>
      </c>
      <c r="D322" s="34">
        <v>2</v>
      </c>
      <c r="E322" s="150">
        <v>8</v>
      </c>
      <c r="F322" s="151">
        <v>8</v>
      </c>
      <c r="G322" s="16">
        <v>100</v>
      </c>
      <c r="H322" s="16"/>
      <c r="I322" s="16"/>
      <c r="J322" s="15"/>
      <c r="K322" s="45"/>
      <c r="N322" s="243"/>
      <c r="P322" s="242"/>
    </row>
    <row r="323" spans="1:16" ht="126.75" hidden="1" customHeight="1" x14ac:dyDescent="0.2">
      <c r="A323" s="23" t="s">
        <v>30</v>
      </c>
      <c r="B323" s="144" t="s">
        <v>385</v>
      </c>
      <c r="C323" s="29" t="s">
        <v>347</v>
      </c>
      <c r="D323" s="34">
        <v>10</v>
      </c>
      <c r="E323" s="150">
        <v>20</v>
      </c>
      <c r="F323" s="151">
        <v>18</v>
      </c>
      <c r="G323" s="16">
        <v>90</v>
      </c>
      <c r="H323" s="16"/>
      <c r="I323" s="147" t="s">
        <v>386</v>
      </c>
      <c r="J323" s="15"/>
      <c r="K323" s="45"/>
      <c r="M323" s="243"/>
      <c r="P323" s="242"/>
    </row>
    <row r="324" spans="1:16" ht="408" hidden="1" x14ac:dyDescent="0.2">
      <c r="A324" s="23" t="s">
        <v>129</v>
      </c>
      <c r="B324" s="144" t="s">
        <v>387</v>
      </c>
      <c r="C324" s="29" t="s">
        <v>18</v>
      </c>
      <c r="D324" s="34">
        <v>10</v>
      </c>
      <c r="E324" s="29">
        <v>7.5</v>
      </c>
      <c r="F324" s="30">
        <v>8</v>
      </c>
      <c r="G324" s="27">
        <v>93.75</v>
      </c>
      <c r="H324" s="27"/>
      <c r="I324" s="147" t="s">
        <v>388</v>
      </c>
      <c r="J324" s="15"/>
      <c r="K324" s="45"/>
      <c r="N324" s="243"/>
      <c r="P324" s="242"/>
    </row>
    <row r="325" spans="1:16" ht="89.25" hidden="1" x14ac:dyDescent="0.2">
      <c r="A325" s="23" t="s">
        <v>131</v>
      </c>
      <c r="B325" s="144" t="s">
        <v>389</v>
      </c>
      <c r="C325" s="29" t="s">
        <v>390</v>
      </c>
      <c r="D325" s="34">
        <v>3</v>
      </c>
      <c r="E325" s="29">
        <v>5</v>
      </c>
      <c r="F325" s="30">
        <v>5</v>
      </c>
      <c r="G325" s="16">
        <v>100</v>
      </c>
      <c r="H325" s="16"/>
      <c r="I325" s="16"/>
      <c r="J325" s="15"/>
      <c r="K325" s="45"/>
      <c r="M325" s="243"/>
      <c r="P325" s="242"/>
    </row>
    <row r="326" spans="1:16" hidden="1" x14ac:dyDescent="0.2">
      <c r="A326" s="23"/>
      <c r="B326" s="256" t="s">
        <v>421</v>
      </c>
      <c r="C326" s="256"/>
      <c r="D326" s="256"/>
      <c r="E326" s="256"/>
      <c r="F326" s="256"/>
      <c r="G326" s="256"/>
      <c r="H326" s="256"/>
      <c r="I326" s="256"/>
      <c r="J326" s="256"/>
      <c r="K326" s="45"/>
      <c r="N326" s="243"/>
      <c r="P326" s="242"/>
    </row>
    <row r="327" spans="1:16" ht="102" hidden="1" x14ac:dyDescent="0.2">
      <c r="A327" s="23" t="s">
        <v>5</v>
      </c>
      <c r="B327" s="144" t="s">
        <v>391</v>
      </c>
      <c r="C327" s="29" t="s">
        <v>18</v>
      </c>
      <c r="D327" s="34">
        <v>80</v>
      </c>
      <c r="E327" s="29">
        <v>80</v>
      </c>
      <c r="F327" s="30">
        <v>80</v>
      </c>
      <c r="G327" s="16">
        <v>100</v>
      </c>
      <c r="H327" s="16"/>
      <c r="I327" s="16"/>
      <c r="J327" s="15"/>
      <c r="K327" s="45"/>
      <c r="M327" s="243"/>
      <c r="P327" s="242"/>
    </row>
    <row r="328" spans="1:16" ht="63.75" hidden="1" x14ac:dyDescent="0.2">
      <c r="A328" s="23" t="s">
        <v>4</v>
      </c>
      <c r="B328" s="144" t="s">
        <v>392</v>
      </c>
      <c r="C328" s="29" t="s">
        <v>18</v>
      </c>
      <c r="D328" s="34">
        <v>93</v>
      </c>
      <c r="E328" s="29">
        <v>93.5</v>
      </c>
      <c r="F328" s="30">
        <v>93.5</v>
      </c>
      <c r="G328" s="16">
        <v>100</v>
      </c>
      <c r="H328" s="16"/>
      <c r="I328" s="16"/>
      <c r="J328" s="15"/>
      <c r="K328" s="45"/>
      <c r="N328" s="243"/>
      <c r="P328" s="242"/>
    </row>
    <row r="329" spans="1:16" ht="102" hidden="1" x14ac:dyDescent="0.2">
      <c r="A329" s="23" t="s">
        <v>10</v>
      </c>
      <c r="B329" s="144" t="s">
        <v>393</v>
      </c>
      <c r="C329" s="29" t="s">
        <v>18</v>
      </c>
      <c r="D329" s="34">
        <v>88</v>
      </c>
      <c r="E329" s="29">
        <v>89</v>
      </c>
      <c r="F329" s="30">
        <v>89</v>
      </c>
      <c r="G329" s="16">
        <v>100</v>
      </c>
      <c r="H329" s="16"/>
      <c r="I329" s="16"/>
      <c r="J329" s="15"/>
      <c r="K329" s="45"/>
      <c r="M329" s="243"/>
      <c r="P329" s="242"/>
    </row>
    <row r="330" spans="1:16" hidden="1" x14ac:dyDescent="0.2">
      <c r="A330" s="23"/>
      <c r="B330" s="307" t="s">
        <v>473</v>
      </c>
      <c r="C330" s="308"/>
      <c r="D330" s="308"/>
      <c r="E330" s="308"/>
      <c r="F330" s="308"/>
      <c r="G330" s="308"/>
      <c r="H330" s="308"/>
      <c r="I330" s="308"/>
      <c r="J330" s="309"/>
      <c r="K330" s="45"/>
      <c r="N330" s="243"/>
      <c r="P330" s="242"/>
    </row>
    <row r="331" spans="1:16" ht="76.5" hidden="1" x14ac:dyDescent="0.2">
      <c r="A331" s="23" t="s">
        <v>5</v>
      </c>
      <c r="B331" s="144" t="s">
        <v>407</v>
      </c>
      <c r="C331" s="152" t="s">
        <v>18</v>
      </c>
      <c r="D331" s="152">
        <v>2.85</v>
      </c>
      <c r="E331" s="152">
        <v>2.7</v>
      </c>
      <c r="F331" s="152">
        <v>2.6</v>
      </c>
      <c r="G331" s="27">
        <v>103.84615384615385</v>
      </c>
      <c r="H331" s="27"/>
      <c r="I331" s="31" t="s">
        <v>408</v>
      </c>
      <c r="J331" s="153"/>
      <c r="K331" s="45"/>
      <c r="M331" s="243"/>
      <c r="P331" s="242"/>
    </row>
    <row r="332" spans="1:16" ht="165.75" hidden="1" x14ac:dyDescent="0.2">
      <c r="A332" s="23" t="s">
        <v>4</v>
      </c>
      <c r="B332" s="144" t="s">
        <v>371</v>
      </c>
      <c r="C332" s="152" t="s">
        <v>18</v>
      </c>
      <c r="D332" s="152">
        <v>98.05</v>
      </c>
      <c r="E332" s="152">
        <v>98.1</v>
      </c>
      <c r="F332" s="152">
        <v>98.1</v>
      </c>
      <c r="G332" s="154">
        <v>100</v>
      </c>
      <c r="H332" s="154"/>
      <c r="I332" s="155"/>
      <c r="J332" s="153"/>
      <c r="K332" s="45"/>
      <c r="N332" s="243"/>
      <c r="P332" s="242"/>
    </row>
    <row r="333" spans="1:16" ht="89.25" hidden="1" x14ac:dyDescent="0.2">
      <c r="A333" s="23" t="s">
        <v>10</v>
      </c>
      <c r="B333" s="144" t="s">
        <v>409</v>
      </c>
      <c r="C333" s="152" t="s">
        <v>18</v>
      </c>
      <c r="D333" s="152">
        <v>89.05</v>
      </c>
      <c r="E333" s="152">
        <v>89.1</v>
      </c>
      <c r="F333" s="152">
        <v>91</v>
      </c>
      <c r="G333" s="27">
        <v>102.13243546576879</v>
      </c>
      <c r="H333" s="27"/>
      <c r="I333" s="31" t="s">
        <v>410</v>
      </c>
      <c r="J333" s="153"/>
      <c r="K333" s="45"/>
      <c r="M333" s="243"/>
      <c r="P333" s="242"/>
    </row>
    <row r="334" spans="1:16" ht="165.75" hidden="1" x14ac:dyDescent="0.2">
      <c r="A334" s="23" t="s">
        <v>28</v>
      </c>
      <c r="B334" s="144" t="s">
        <v>411</v>
      </c>
      <c r="C334" s="152" t="s">
        <v>347</v>
      </c>
      <c r="D334" s="152">
        <v>96</v>
      </c>
      <c r="E334" s="152">
        <v>284</v>
      </c>
      <c r="F334" s="152">
        <v>129</v>
      </c>
      <c r="G334" s="27">
        <v>45.422535211267608</v>
      </c>
      <c r="H334" s="156"/>
      <c r="I334" s="32" t="s">
        <v>412</v>
      </c>
      <c r="J334" s="153"/>
      <c r="K334" s="45"/>
      <c r="N334" s="243"/>
      <c r="P334" s="242"/>
    </row>
    <row r="335" spans="1:16" ht="15.75" hidden="1" x14ac:dyDescent="0.2">
      <c r="A335" s="23"/>
      <c r="B335" s="144" t="s">
        <v>413</v>
      </c>
      <c r="C335" s="152"/>
      <c r="D335" s="152"/>
      <c r="E335" s="152"/>
      <c r="F335" s="152"/>
      <c r="G335" s="154"/>
      <c r="H335" s="154"/>
      <c r="I335" s="31"/>
      <c r="J335" s="153"/>
      <c r="K335" s="45"/>
      <c r="M335" s="243"/>
      <c r="P335" s="242"/>
    </row>
    <row r="336" spans="1:16" ht="229.5" hidden="1" x14ac:dyDescent="0.2">
      <c r="A336" s="23" t="s">
        <v>414</v>
      </c>
      <c r="B336" s="144" t="s">
        <v>415</v>
      </c>
      <c r="C336" s="152" t="s">
        <v>347</v>
      </c>
      <c r="D336" s="152">
        <v>20</v>
      </c>
      <c r="E336" s="152">
        <v>63</v>
      </c>
      <c r="F336" s="152">
        <v>63</v>
      </c>
      <c r="G336" s="154">
        <v>100</v>
      </c>
      <c r="H336" s="154"/>
      <c r="I336" s="31"/>
      <c r="J336" s="153"/>
      <c r="K336" s="45"/>
      <c r="N336" s="243"/>
      <c r="P336" s="242"/>
    </row>
    <row r="337" spans="1:19" ht="153" hidden="1" x14ac:dyDescent="0.2">
      <c r="A337" s="23">
        <v>5</v>
      </c>
      <c r="B337" s="144" t="s">
        <v>416</v>
      </c>
      <c r="C337" s="152" t="s">
        <v>18</v>
      </c>
      <c r="D337" s="152">
        <v>10.5</v>
      </c>
      <c r="E337" s="152">
        <v>86</v>
      </c>
      <c r="F337" s="152">
        <v>17.100000000000001</v>
      </c>
      <c r="G337" s="27">
        <v>19.88372093023256</v>
      </c>
      <c r="H337" s="27"/>
      <c r="I337" s="31" t="s">
        <v>417</v>
      </c>
      <c r="J337" s="153"/>
      <c r="K337" s="45"/>
      <c r="M337" s="243"/>
      <c r="P337" s="242"/>
    </row>
    <row r="338" spans="1:19" hidden="1" x14ac:dyDescent="0.2">
      <c r="A338" s="23"/>
      <c r="B338" s="256" t="s">
        <v>474</v>
      </c>
      <c r="C338" s="256"/>
      <c r="D338" s="256"/>
      <c r="E338" s="256"/>
      <c r="F338" s="256"/>
      <c r="G338" s="256"/>
      <c r="H338" s="256"/>
      <c r="I338" s="256"/>
      <c r="J338" s="256"/>
      <c r="K338" s="45"/>
      <c r="N338" s="243"/>
      <c r="P338" s="242"/>
    </row>
    <row r="339" spans="1:19" ht="102" hidden="1" x14ac:dyDescent="0.2">
      <c r="A339" s="23" t="s">
        <v>5</v>
      </c>
      <c r="B339" s="144" t="s">
        <v>394</v>
      </c>
      <c r="C339" s="29" t="s">
        <v>18</v>
      </c>
      <c r="D339" s="34">
        <v>37</v>
      </c>
      <c r="E339" s="29">
        <v>40</v>
      </c>
      <c r="F339" s="30">
        <v>70</v>
      </c>
      <c r="G339" s="16">
        <v>175</v>
      </c>
      <c r="H339" s="16"/>
      <c r="I339" s="135" t="s">
        <v>367</v>
      </c>
      <c r="J339" s="15"/>
      <c r="K339" s="45"/>
      <c r="M339" s="243"/>
      <c r="P339" s="242"/>
    </row>
    <row r="340" spans="1:19" ht="219" hidden="1" customHeight="1" x14ac:dyDescent="0.2">
      <c r="A340" s="23" t="s">
        <v>4</v>
      </c>
      <c r="B340" s="143" t="s">
        <v>395</v>
      </c>
      <c r="C340" s="29" t="s">
        <v>18</v>
      </c>
      <c r="D340" s="34">
        <v>7</v>
      </c>
      <c r="E340" s="29">
        <v>10</v>
      </c>
      <c r="F340" s="30">
        <v>20</v>
      </c>
      <c r="G340" s="16">
        <v>200</v>
      </c>
      <c r="H340" s="16"/>
      <c r="I340" s="15" t="s">
        <v>396</v>
      </c>
      <c r="J340" s="34"/>
      <c r="K340" s="45"/>
      <c r="N340" s="243"/>
      <c r="P340" s="242"/>
    </row>
    <row r="341" spans="1:19" ht="95.25" hidden="1" customHeight="1" x14ac:dyDescent="0.2">
      <c r="A341" s="23" t="s">
        <v>10</v>
      </c>
      <c r="B341" s="143" t="s">
        <v>397</v>
      </c>
      <c r="C341" s="29" t="s">
        <v>18</v>
      </c>
      <c r="D341" s="34">
        <v>0</v>
      </c>
      <c r="E341" s="29">
        <v>10</v>
      </c>
      <c r="F341" s="30">
        <v>10.1</v>
      </c>
      <c r="G341" s="16">
        <v>101</v>
      </c>
      <c r="H341" s="16"/>
      <c r="I341" s="15"/>
      <c r="J341" s="36"/>
      <c r="K341" s="45"/>
      <c r="M341" s="243"/>
      <c r="P341" s="242"/>
    </row>
    <row r="342" spans="1:19" ht="51" hidden="1" x14ac:dyDescent="0.2">
      <c r="A342" s="23" t="s">
        <v>28</v>
      </c>
      <c r="B342" s="143" t="s">
        <v>398</v>
      </c>
      <c r="C342" s="29" t="s">
        <v>347</v>
      </c>
      <c r="D342" s="34">
        <v>150</v>
      </c>
      <c r="E342" s="150">
        <v>150</v>
      </c>
      <c r="F342" s="151">
        <v>146</v>
      </c>
      <c r="G342" s="27">
        <v>97.333333333333343</v>
      </c>
      <c r="H342" s="27"/>
      <c r="I342" s="157" t="s">
        <v>399</v>
      </c>
      <c r="J342" s="15"/>
      <c r="K342" s="45"/>
      <c r="N342" s="243"/>
      <c r="P342" s="242"/>
    </row>
    <row r="343" spans="1:19" hidden="1" x14ac:dyDescent="0.2">
      <c r="A343" s="23"/>
      <c r="B343" s="307" t="s">
        <v>475</v>
      </c>
      <c r="C343" s="308"/>
      <c r="D343" s="308"/>
      <c r="E343" s="308"/>
      <c r="F343" s="308"/>
      <c r="G343" s="308"/>
      <c r="H343" s="308"/>
      <c r="I343" s="308"/>
      <c r="J343" s="309"/>
      <c r="K343" s="45"/>
      <c r="M343" s="243"/>
      <c r="P343" s="242"/>
    </row>
    <row r="344" spans="1:19" ht="51" hidden="1" x14ac:dyDescent="0.2">
      <c r="A344" s="23">
        <v>1</v>
      </c>
      <c r="B344" s="143" t="s">
        <v>400</v>
      </c>
      <c r="C344" s="152" t="s">
        <v>347</v>
      </c>
      <c r="D344" s="152">
        <v>960</v>
      </c>
      <c r="E344" s="152">
        <v>970</v>
      </c>
      <c r="F344" s="152">
        <v>1176</v>
      </c>
      <c r="G344" s="158">
        <v>121.23711340206185</v>
      </c>
      <c r="H344" s="158"/>
      <c r="I344" s="15" t="s">
        <v>401</v>
      </c>
      <c r="J344" s="15"/>
      <c r="K344" s="45"/>
      <c r="N344" s="243"/>
      <c r="P344" s="242"/>
    </row>
    <row r="345" spans="1:19" ht="76.5" hidden="1" x14ac:dyDescent="0.2">
      <c r="A345" s="23" t="s">
        <v>4</v>
      </c>
      <c r="B345" s="143" t="s">
        <v>402</v>
      </c>
      <c r="C345" s="152" t="s">
        <v>18</v>
      </c>
      <c r="D345" s="152">
        <v>72</v>
      </c>
      <c r="E345" s="152">
        <v>73</v>
      </c>
      <c r="F345" s="152">
        <v>73</v>
      </c>
      <c r="G345" s="159">
        <v>100</v>
      </c>
      <c r="H345" s="159"/>
      <c r="I345" s="15" t="s">
        <v>403</v>
      </c>
      <c r="J345" s="15"/>
      <c r="K345" s="45"/>
      <c r="M345" s="243"/>
      <c r="P345" s="242"/>
    </row>
    <row r="346" spans="1:19" ht="76.5" hidden="1" x14ac:dyDescent="0.2">
      <c r="A346" s="23" t="s">
        <v>10</v>
      </c>
      <c r="B346" s="143" t="s">
        <v>404</v>
      </c>
      <c r="C346" s="152" t="s">
        <v>347</v>
      </c>
      <c r="D346" s="152">
        <v>47</v>
      </c>
      <c r="E346" s="152">
        <v>58</v>
      </c>
      <c r="F346" s="152">
        <v>58</v>
      </c>
      <c r="G346" s="159">
        <v>100</v>
      </c>
      <c r="H346" s="159"/>
      <c r="I346" s="160"/>
      <c r="J346" s="15"/>
      <c r="K346" s="45"/>
      <c r="N346" s="243"/>
      <c r="P346" s="242"/>
    </row>
    <row r="347" spans="1:19" ht="63.75" hidden="1" x14ac:dyDescent="0.2">
      <c r="A347" s="23" t="s">
        <v>28</v>
      </c>
      <c r="B347" s="143" t="s">
        <v>405</v>
      </c>
      <c r="C347" s="152" t="s">
        <v>18</v>
      </c>
      <c r="D347" s="152">
        <v>85</v>
      </c>
      <c r="E347" s="152">
        <v>90</v>
      </c>
      <c r="F347" s="152">
        <v>100</v>
      </c>
      <c r="G347" s="158">
        <v>111.11111111111111</v>
      </c>
      <c r="H347" s="158"/>
      <c r="I347" s="15" t="s">
        <v>406</v>
      </c>
      <c r="J347" s="15"/>
      <c r="K347" s="45"/>
      <c r="M347" s="243"/>
      <c r="P347" s="242"/>
    </row>
    <row r="348" spans="1:19" ht="15" customHeight="1" x14ac:dyDescent="0.2">
      <c r="A348" s="226" t="s">
        <v>158</v>
      </c>
      <c r="B348" s="289" t="s">
        <v>422</v>
      </c>
      <c r="C348" s="258"/>
      <c r="D348" s="258"/>
      <c r="E348" s="258"/>
      <c r="F348" s="258"/>
      <c r="G348" s="258"/>
      <c r="H348" s="258"/>
      <c r="I348" s="258"/>
      <c r="J348" s="259"/>
      <c r="K348" s="45"/>
      <c r="L348" s="246"/>
      <c r="N348" s="243"/>
      <c r="P348" s="242"/>
      <c r="S348" s="247"/>
    </row>
    <row r="349" spans="1:19" ht="100.5" customHeight="1" x14ac:dyDescent="0.2">
      <c r="A349" s="23">
        <v>1</v>
      </c>
      <c r="B349" s="15" t="s">
        <v>423</v>
      </c>
      <c r="C349" s="34" t="s">
        <v>18</v>
      </c>
      <c r="D349" s="16" t="s">
        <v>44</v>
      </c>
      <c r="E349" s="16">
        <v>52</v>
      </c>
      <c r="F349" s="16">
        <v>53</v>
      </c>
      <c r="G349" s="27">
        <f>F349/E349*100</f>
        <v>101.92307692307692</v>
      </c>
      <c r="H349" s="161"/>
      <c r="I349" s="267" t="s">
        <v>424</v>
      </c>
      <c r="J349" s="34"/>
      <c r="K349" s="45"/>
      <c r="M349" s="243"/>
      <c r="P349" s="242"/>
      <c r="S349" s="243"/>
    </row>
    <row r="350" spans="1:19" ht="58.5" customHeight="1" x14ac:dyDescent="0.2">
      <c r="A350" s="23" t="s">
        <v>4</v>
      </c>
      <c r="B350" s="15" t="s">
        <v>426</v>
      </c>
      <c r="C350" s="34" t="s">
        <v>18</v>
      </c>
      <c r="D350" s="16" t="s">
        <v>44</v>
      </c>
      <c r="E350" s="16">
        <v>76</v>
      </c>
      <c r="F350" s="16">
        <v>79.2</v>
      </c>
      <c r="G350" s="27">
        <f>F350/E350*100</f>
        <v>104.21052631578948</v>
      </c>
      <c r="H350" s="162"/>
      <c r="I350" s="306"/>
      <c r="J350" s="34"/>
      <c r="K350" s="45"/>
      <c r="M350" s="243"/>
      <c r="N350" s="243"/>
      <c r="P350" s="242"/>
      <c r="S350" s="243"/>
    </row>
    <row r="351" spans="1:19" ht="102" x14ac:dyDescent="0.2">
      <c r="A351" s="23" t="s">
        <v>198</v>
      </c>
      <c r="B351" s="15" t="s">
        <v>427</v>
      </c>
      <c r="C351" s="34" t="s">
        <v>428</v>
      </c>
      <c r="D351" s="16" t="s">
        <v>44</v>
      </c>
      <c r="E351" s="16">
        <v>2</v>
      </c>
      <c r="F351" s="16">
        <v>2</v>
      </c>
      <c r="G351" s="16">
        <v>100</v>
      </c>
      <c r="H351" s="16"/>
      <c r="I351" s="34" t="s">
        <v>429</v>
      </c>
      <c r="J351" s="34"/>
      <c r="K351" s="45"/>
      <c r="M351" s="243"/>
      <c r="P351" s="242"/>
      <c r="S351" s="243"/>
    </row>
    <row r="352" spans="1:19" x14ac:dyDescent="0.2">
      <c r="A352" s="226" t="s">
        <v>161</v>
      </c>
      <c r="B352" s="257" t="s">
        <v>430</v>
      </c>
      <c r="C352" s="258"/>
      <c r="D352" s="258"/>
      <c r="E352" s="258"/>
      <c r="F352" s="258"/>
      <c r="G352" s="258"/>
      <c r="H352" s="258"/>
      <c r="I352" s="258"/>
      <c r="J352" s="259"/>
      <c r="K352" s="45"/>
      <c r="L352" s="246"/>
      <c r="N352" s="243"/>
      <c r="P352" s="242"/>
      <c r="Q352" s="246"/>
    </row>
    <row r="353" spans="1:18" ht="38.25" x14ac:dyDescent="0.2">
      <c r="A353" s="23">
        <v>1</v>
      </c>
      <c r="B353" s="15" t="s">
        <v>431</v>
      </c>
      <c r="C353" s="34" t="s">
        <v>9</v>
      </c>
      <c r="D353" s="16">
        <v>1126</v>
      </c>
      <c r="E353" s="16">
        <v>1091</v>
      </c>
      <c r="F353" s="16">
        <v>1111</v>
      </c>
      <c r="G353" s="27">
        <v>98.2</v>
      </c>
      <c r="H353" s="90" t="s">
        <v>1062</v>
      </c>
      <c r="I353" s="34"/>
      <c r="J353" s="94" t="s">
        <v>1169</v>
      </c>
      <c r="K353" s="45"/>
      <c r="M353" s="243"/>
      <c r="N353" s="243"/>
      <c r="P353" s="242"/>
      <c r="Q353" s="243"/>
      <c r="R353" s="243"/>
    </row>
    <row r="354" spans="1:18" ht="55.5" customHeight="1" x14ac:dyDescent="0.2">
      <c r="A354" s="23" t="s">
        <v>4</v>
      </c>
      <c r="B354" s="15" t="s">
        <v>432</v>
      </c>
      <c r="C354" s="34" t="s">
        <v>153</v>
      </c>
      <c r="D354" s="16">
        <v>221</v>
      </c>
      <c r="E354" s="16">
        <v>212</v>
      </c>
      <c r="F354" s="16">
        <v>189</v>
      </c>
      <c r="G354" s="16">
        <v>112.2</v>
      </c>
      <c r="H354" s="90" t="s">
        <v>1063</v>
      </c>
      <c r="I354" s="16"/>
      <c r="J354" s="94" t="s">
        <v>1170</v>
      </c>
      <c r="K354" s="45"/>
      <c r="M354" s="243"/>
      <c r="N354" s="243"/>
      <c r="P354" s="242"/>
      <c r="Q354" s="243"/>
      <c r="R354" s="243"/>
    </row>
    <row r="355" spans="1:18" ht="63.75" x14ac:dyDescent="0.2">
      <c r="A355" s="23" t="s">
        <v>10</v>
      </c>
      <c r="B355" s="15" t="s">
        <v>433</v>
      </c>
      <c r="C355" s="34" t="s">
        <v>9</v>
      </c>
      <c r="D355" s="16">
        <v>2.19</v>
      </c>
      <c r="E355" s="16">
        <v>2.2999999999999998</v>
      </c>
      <c r="F355" s="16">
        <v>2.5</v>
      </c>
      <c r="G355" s="16">
        <v>108.7</v>
      </c>
      <c r="H355" s="90" t="s">
        <v>1064</v>
      </c>
      <c r="I355" s="16"/>
      <c r="J355" s="124" t="s">
        <v>1132</v>
      </c>
      <c r="K355" s="45"/>
      <c r="M355" s="243"/>
      <c r="N355" s="243"/>
      <c r="P355" s="242"/>
      <c r="Q355" s="243"/>
      <c r="R355" s="243"/>
    </row>
    <row r="356" spans="1:18" ht="51" x14ac:dyDescent="0.2">
      <c r="A356" s="23" t="s">
        <v>28</v>
      </c>
      <c r="B356" s="15" t="s">
        <v>434</v>
      </c>
      <c r="C356" s="34" t="s">
        <v>18</v>
      </c>
      <c r="D356" s="16">
        <v>91</v>
      </c>
      <c r="E356" s="16">
        <v>94</v>
      </c>
      <c r="F356" s="16">
        <v>94</v>
      </c>
      <c r="G356" s="16">
        <v>100</v>
      </c>
      <c r="H356" s="90" t="s">
        <v>1065</v>
      </c>
      <c r="I356" s="16"/>
      <c r="J356" s="15"/>
      <c r="K356" s="45"/>
      <c r="M356" s="243"/>
      <c r="N356" s="243"/>
      <c r="P356" s="242"/>
      <c r="Q356" s="243"/>
      <c r="R356" s="243"/>
    </row>
    <row r="357" spans="1:18" ht="82.5" customHeight="1" x14ac:dyDescent="0.2">
      <c r="A357" s="23" t="s">
        <v>29</v>
      </c>
      <c r="B357" s="15" t="s">
        <v>435</v>
      </c>
      <c r="C357" s="34" t="s">
        <v>238</v>
      </c>
      <c r="D357" s="16">
        <v>16.806999999999999</v>
      </c>
      <c r="E357" s="16">
        <v>15.69</v>
      </c>
      <c r="F357" s="16">
        <v>17.323</v>
      </c>
      <c r="G357" s="27">
        <f>F357/E357*100</f>
        <v>110.4079031230083</v>
      </c>
      <c r="H357" s="27">
        <f>F357/D357*100</f>
        <v>103.07014934253587</v>
      </c>
      <c r="I357" s="124" t="s">
        <v>1184</v>
      </c>
      <c r="J357" s="15"/>
      <c r="K357" s="45"/>
      <c r="M357" s="243"/>
      <c r="N357" s="243"/>
      <c r="P357" s="242"/>
      <c r="Q357" s="243"/>
      <c r="R357" s="243"/>
    </row>
    <row r="358" spans="1:18" hidden="1" x14ac:dyDescent="0.2">
      <c r="A358" s="23"/>
      <c r="B358" s="307" t="s">
        <v>436</v>
      </c>
      <c r="C358" s="308"/>
      <c r="D358" s="308"/>
      <c r="E358" s="308"/>
      <c r="F358" s="308"/>
      <c r="G358" s="308"/>
      <c r="H358" s="308"/>
      <c r="I358" s="308"/>
      <c r="J358" s="309"/>
      <c r="K358" s="45"/>
      <c r="N358" s="243"/>
      <c r="P358" s="242"/>
    </row>
    <row r="359" spans="1:18" ht="51" hidden="1" x14ac:dyDescent="0.2">
      <c r="A359" s="23" t="s">
        <v>5</v>
      </c>
      <c r="B359" s="15" t="s">
        <v>437</v>
      </c>
      <c r="C359" s="34" t="s">
        <v>18</v>
      </c>
      <c r="D359" s="16">
        <v>74</v>
      </c>
      <c r="E359" s="16">
        <v>83</v>
      </c>
      <c r="F359" s="16">
        <v>83</v>
      </c>
      <c r="G359" s="16">
        <v>100</v>
      </c>
      <c r="H359" s="16"/>
      <c r="I359" s="16"/>
      <c r="J359" s="15"/>
      <c r="K359" s="45"/>
      <c r="M359" s="243"/>
      <c r="P359" s="242"/>
    </row>
    <row r="360" spans="1:18" ht="93.75" hidden="1" customHeight="1" x14ac:dyDescent="0.2">
      <c r="A360" s="23" t="s">
        <v>4</v>
      </c>
      <c r="B360" s="15" t="s">
        <v>861</v>
      </c>
      <c r="C360" s="34" t="s">
        <v>18</v>
      </c>
      <c r="D360" s="16">
        <v>67</v>
      </c>
      <c r="E360" s="16">
        <v>71</v>
      </c>
      <c r="F360" s="16">
        <v>73</v>
      </c>
      <c r="G360" s="16">
        <v>102.8</v>
      </c>
      <c r="H360" s="16"/>
      <c r="I360" s="16"/>
      <c r="J360" s="15"/>
      <c r="K360" s="45"/>
      <c r="N360" s="243"/>
      <c r="P360" s="242"/>
    </row>
    <row r="361" spans="1:18" ht="38.25" hidden="1" x14ac:dyDescent="0.2">
      <c r="A361" s="23" t="s">
        <v>10</v>
      </c>
      <c r="B361" s="15" t="s">
        <v>862</v>
      </c>
      <c r="C361" s="34" t="s">
        <v>18</v>
      </c>
      <c r="D361" s="16">
        <v>39</v>
      </c>
      <c r="E361" s="16">
        <v>43</v>
      </c>
      <c r="F361" s="16">
        <v>44</v>
      </c>
      <c r="G361" s="16">
        <v>102.3</v>
      </c>
      <c r="H361" s="16"/>
      <c r="I361" s="16"/>
      <c r="J361" s="15"/>
      <c r="K361" s="45"/>
      <c r="M361" s="243"/>
      <c r="P361" s="242"/>
    </row>
    <row r="362" spans="1:18" hidden="1" x14ac:dyDescent="0.2">
      <c r="A362" s="23"/>
      <c r="B362" s="303" t="s">
        <v>438</v>
      </c>
      <c r="C362" s="304"/>
      <c r="D362" s="304"/>
      <c r="E362" s="304"/>
      <c r="F362" s="304"/>
      <c r="G362" s="304"/>
      <c r="H362" s="304"/>
      <c r="I362" s="304"/>
      <c r="J362" s="305"/>
      <c r="K362" s="45"/>
      <c r="N362" s="243"/>
      <c r="P362" s="242"/>
    </row>
    <row r="363" spans="1:18" ht="63.75" hidden="1" x14ac:dyDescent="0.2">
      <c r="A363" s="23" t="s">
        <v>5</v>
      </c>
      <c r="B363" s="15" t="s">
        <v>859</v>
      </c>
      <c r="C363" s="34" t="s">
        <v>439</v>
      </c>
      <c r="D363" s="16">
        <v>13.9</v>
      </c>
      <c r="E363" s="16">
        <v>13.4</v>
      </c>
      <c r="F363" s="16">
        <v>11.5</v>
      </c>
      <c r="G363" s="16">
        <v>116.5</v>
      </c>
      <c r="H363" s="16"/>
      <c r="I363" s="16"/>
      <c r="J363" s="15"/>
      <c r="K363" s="45"/>
      <c r="M363" s="243"/>
      <c r="P363" s="242"/>
    </row>
    <row r="364" spans="1:18" ht="53.25" hidden="1" customHeight="1" x14ac:dyDescent="0.2">
      <c r="A364" s="23" t="s">
        <v>4</v>
      </c>
      <c r="B364" s="15" t="s">
        <v>863</v>
      </c>
      <c r="C364" s="34" t="s">
        <v>9</v>
      </c>
      <c r="D364" s="16">
        <v>0.78</v>
      </c>
      <c r="E364" s="16">
        <v>0.8</v>
      </c>
      <c r="F364" s="16">
        <v>0.9</v>
      </c>
      <c r="G364" s="16">
        <v>112.5</v>
      </c>
      <c r="H364" s="16"/>
      <c r="I364" s="16"/>
      <c r="J364" s="15"/>
      <c r="K364" s="45"/>
      <c r="N364" s="243"/>
      <c r="P364" s="242"/>
    </row>
    <row r="365" spans="1:18" ht="102" hidden="1" x14ac:dyDescent="0.2">
      <c r="A365" s="23" t="s">
        <v>10</v>
      </c>
      <c r="B365" s="15" t="s">
        <v>860</v>
      </c>
      <c r="C365" s="34" t="s">
        <v>9</v>
      </c>
      <c r="D365" s="16">
        <v>20</v>
      </c>
      <c r="E365" s="16">
        <v>124</v>
      </c>
      <c r="F365" s="16">
        <v>80</v>
      </c>
      <c r="G365" s="16">
        <v>64.5</v>
      </c>
      <c r="H365" s="16"/>
      <c r="I365" s="34" t="s">
        <v>440</v>
      </c>
      <c r="J365" s="15"/>
      <c r="K365" s="45"/>
      <c r="M365" s="243"/>
      <c r="P365" s="242"/>
    </row>
    <row r="366" spans="1:18" hidden="1" x14ac:dyDescent="0.2">
      <c r="A366" s="23"/>
      <c r="B366" s="303" t="s">
        <v>441</v>
      </c>
      <c r="C366" s="304"/>
      <c r="D366" s="304"/>
      <c r="E366" s="304"/>
      <c r="F366" s="304"/>
      <c r="G366" s="304"/>
      <c r="H366" s="304"/>
      <c r="I366" s="304"/>
      <c r="J366" s="305"/>
      <c r="K366" s="45"/>
      <c r="N366" s="243"/>
      <c r="P366" s="242"/>
    </row>
    <row r="367" spans="1:18" ht="114.75" hidden="1" x14ac:dyDescent="0.2">
      <c r="A367" s="23" t="s">
        <v>5</v>
      </c>
      <c r="B367" s="15" t="s">
        <v>442</v>
      </c>
      <c r="C367" s="34" t="s">
        <v>18</v>
      </c>
      <c r="D367" s="16">
        <v>5</v>
      </c>
      <c r="E367" s="16">
        <v>10</v>
      </c>
      <c r="F367" s="16">
        <v>2</v>
      </c>
      <c r="G367" s="16">
        <v>20</v>
      </c>
      <c r="H367" s="16"/>
      <c r="I367" s="34" t="s">
        <v>443</v>
      </c>
      <c r="J367" s="34" t="s">
        <v>444</v>
      </c>
      <c r="K367" s="45"/>
      <c r="M367" s="243"/>
      <c r="P367" s="242"/>
    </row>
    <row r="368" spans="1:18" ht="76.5" hidden="1" x14ac:dyDescent="0.2">
      <c r="A368" s="23" t="s">
        <v>4</v>
      </c>
      <c r="B368" s="15" t="s">
        <v>445</v>
      </c>
      <c r="C368" s="34" t="s">
        <v>18</v>
      </c>
      <c r="D368" s="16">
        <v>3</v>
      </c>
      <c r="E368" s="16">
        <v>6</v>
      </c>
      <c r="F368" s="16">
        <v>3.8</v>
      </c>
      <c r="G368" s="16">
        <v>63</v>
      </c>
      <c r="H368" s="16"/>
      <c r="I368" s="34" t="s">
        <v>446</v>
      </c>
      <c r="J368" s="34" t="s">
        <v>447</v>
      </c>
      <c r="K368" s="45"/>
      <c r="N368" s="243"/>
      <c r="P368" s="242"/>
    </row>
    <row r="369" spans="1:17" ht="38.25" hidden="1" x14ac:dyDescent="0.2">
      <c r="A369" s="23" t="s">
        <v>10</v>
      </c>
      <c r="B369" s="15" t="s">
        <v>448</v>
      </c>
      <c r="C369" s="34" t="s">
        <v>18</v>
      </c>
      <c r="D369" s="16">
        <v>2</v>
      </c>
      <c r="E369" s="16">
        <v>4</v>
      </c>
      <c r="F369" s="16">
        <v>4</v>
      </c>
      <c r="G369" s="16">
        <v>100</v>
      </c>
      <c r="H369" s="16"/>
      <c r="I369" s="16"/>
      <c r="J369" s="15"/>
      <c r="K369" s="45"/>
      <c r="M369" s="243"/>
      <c r="P369" s="242"/>
    </row>
    <row r="370" spans="1:17" hidden="1" x14ac:dyDescent="0.2">
      <c r="A370" s="23"/>
      <c r="B370" s="303" t="s">
        <v>449</v>
      </c>
      <c r="C370" s="304"/>
      <c r="D370" s="304"/>
      <c r="E370" s="304"/>
      <c r="F370" s="304"/>
      <c r="G370" s="304"/>
      <c r="H370" s="304"/>
      <c r="I370" s="304"/>
      <c r="J370" s="305"/>
      <c r="K370" s="45"/>
      <c r="N370" s="243"/>
      <c r="P370" s="242"/>
    </row>
    <row r="371" spans="1:17" ht="51" hidden="1" x14ac:dyDescent="0.2">
      <c r="A371" s="23" t="s">
        <v>5</v>
      </c>
      <c r="B371" s="15" t="s">
        <v>450</v>
      </c>
      <c r="C371" s="34" t="s">
        <v>18</v>
      </c>
      <c r="D371" s="16">
        <v>6</v>
      </c>
      <c r="E371" s="16">
        <v>12</v>
      </c>
      <c r="F371" s="16">
        <v>24</v>
      </c>
      <c r="G371" s="16">
        <v>200</v>
      </c>
      <c r="H371" s="16"/>
      <c r="I371" s="16"/>
      <c r="J371" s="34" t="s">
        <v>451</v>
      </c>
      <c r="K371" s="45"/>
      <c r="M371" s="243"/>
      <c r="P371" s="242"/>
    </row>
    <row r="372" spans="1:17" ht="51" hidden="1" x14ac:dyDescent="0.2">
      <c r="A372" s="23" t="s">
        <v>4</v>
      </c>
      <c r="B372" s="15" t="s">
        <v>452</v>
      </c>
      <c r="C372" s="34" t="s">
        <v>153</v>
      </c>
      <c r="D372" s="16">
        <v>40</v>
      </c>
      <c r="E372" s="16">
        <v>6</v>
      </c>
      <c r="F372" s="16">
        <v>13</v>
      </c>
      <c r="G372" s="16">
        <v>216.6</v>
      </c>
      <c r="H372" s="16"/>
      <c r="I372" s="16"/>
      <c r="J372" s="15"/>
      <c r="K372" s="45"/>
      <c r="N372" s="243"/>
      <c r="P372" s="242"/>
    </row>
    <row r="373" spans="1:17" hidden="1" x14ac:dyDescent="0.2">
      <c r="A373" s="23"/>
      <c r="B373" s="303" t="s">
        <v>453</v>
      </c>
      <c r="C373" s="304"/>
      <c r="D373" s="304"/>
      <c r="E373" s="304"/>
      <c r="F373" s="304"/>
      <c r="G373" s="304"/>
      <c r="H373" s="304"/>
      <c r="I373" s="304"/>
      <c r="J373" s="305"/>
      <c r="K373" s="45"/>
      <c r="M373" s="243"/>
      <c r="P373" s="242"/>
    </row>
    <row r="374" spans="1:17" ht="63.75" hidden="1" x14ac:dyDescent="0.2">
      <c r="A374" s="23" t="s">
        <v>5</v>
      </c>
      <c r="B374" s="15" t="s">
        <v>454</v>
      </c>
      <c r="C374" s="34" t="s">
        <v>18</v>
      </c>
      <c r="D374" s="16">
        <v>79.3</v>
      </c>
      <c r="E374" s="16">
        <v>81.8</v>
      </c>
      <c r="F374" s="16">
        <v>80.3</v>
      </c>
      <c r="G374" s="27">
        <f>F374/E374*100</f>
        <v>98.166259168704158</v>
      </c>
      <c r="H374" s="161"/>
      <c r="I374" s="267" t="s">
        <v>455</v>
      </c>
      <c r="J374" s="15" t="s">
        <v>215</v>
      </c>
      <c r="K374" s="45"/>
      <c r="N374" s="243"/>
      <c r="P374" s="242"/>
    </row>
    <row r="375" spans="1:17" ht="76.5" hidden="1" x14ac:dyDescent="0.2">
      <c r="A375" s="23" t="s">
        <v>4</v>
      </c>
      <c r="B375" s="15" t="s">
        <v>456</v>
      </c>
      <c r="C375" s="34" t="s">
        <v>18</v>
      </c>
      <c r="D375" s="16">
        <v>70.599999999999994</v>
      </c>
      <c r="E375" s="16">
        <v>74.900000000000006</v>
      </c>
      <c r="F375" s="16">
        <v>70.900000000000006</v>
      </c>
      <c r="G375" s="27">
        <f>F375/E375*100</f>
        <v>94.659546061415227</v>
      </c>
      <c r="H375" s="162"/>
      <c r="I375" s="306"/>
      <c r="J375" s="15"/>
      <c r="K375" s="45"/>
      <c r="M375" s="243"/>
      <c r="P375" s="242"/>
    </row>
    <row r="376" spans="1:17" x14ac:dyDescent="0.2">
      <c r="A376" s="225" t="s">
        <v>165</v>
      </c>
      <c r="B376" s="260" t="s">
        <v>526</v>
      </c>
      <c r="C376" s="261"/>
      <c r="D376" s="261"/>
      <c r="E376" s="261"/>
      <c r="F376" s="261"/>
      <c r="G376" s="261"/>
      <c r="H376" s="261"/>
      <c r="I376" s="261"/>
      <c r="J376" s="262"/>
      <c r="K376" s="45"/>
      <c r="L376" s="246"/>
      <c r="N376" s="243"/>
      <c r="P376" s="242"/>
      <c r="Q376" s="246"/>
    </row>
    <row r="377" spans="1:17" ht="76.5" x14ac:dyDescent="0.2">
      <c r="A377" s="163">
        <v>1</v>
      </c>
      <c r="B377" s="36" t="s">
        <v>476</v>
      </c>
      <c r="C377" s="34" t="s">
        <v>428</v>
      </c>
      <c r="D377" s="164">
        <v>607.52</v>
      </c>
      <c r="E377" s="164">
        <v>629.85</v>
      </c>
      <c r="F377" s="164">
        <v>650.346</v>
      </c>
      <c r="G377" s="90">
        <f>F377/E377*100</f>
        <v>103.25410812098119</v>
      </c>
      <c r="H377" s="90">
        <f>F377/D377*100</f>
        <v>107.0493152488807</v>
      </c>
      <c r="I377" s="21"/>
      <c r="J377" s="21"/>
      <c r="K377" s="45"/>
      <c r="M377" s="243"/>
      <c r="P377" s="242"/>
      <c r="Q377" s="243"/>
    </row>
    <row r="378" spans="1:17" ht="38.25" x14ac:dyDescent="0.2">
      <c r="A378" s="163" t="s">
        <v>4</v>
      </c>
      <c r="B378" s="36" t="s">
        <v>477</v>
      </c>
      <c r="C378" s="34" t="s">
        <v>9</v>
      </c>
      <c r="D378" s="165">
        <v>2738</v>
      </c>
      <c r="E378" s="165">
        <v>2810</v>
      </c>
      <c r="F378" s="165">
        <v>3079.6</v>
      </c>
      <c r="G378" s="90">
        <f t="shared" ref="G378:G379" si="16">F378/E378*100</f>
        <v>109.59430604982205</v>
      </c>
      <c r="H378" s="90">
        <f>F378/D378*100</f>
        <v>112.47626004382761</v>
      </c>
      <c r="I378" s="21"/>
      <c r="J378" s="21"/>
      <c r="K378" s="45"/>
      <c r="M378" s="243"/>
      <c r="N378" s="243"/>
      <c r="P378" s="242"/>
      <c r="Q378" s="243"/>
    </row>
    <row r="379" spans="1:17" ht="89.25" x14ac:dyDescent="0.2">
      <c r="A379" s="163" t="s">
        <v>10</v>
      </c>
      <c r="B379" s="36" t="s">
        <v>478</v>
      </c>
      <c r="C379" s="34" t="s">
        <v>18</v>
      </c>
      <c r="D379" s="164">
        <v>30.7</v>
      </c>
      <c r="E379" s="164">
        <v>32.1</v>
      </c>
      <c r="F379" s="164">
        <v>32.1</v>
      </c>
      <c r="G379" s="164">
        <f t="shared" si="16"/>
        <v>100</v>
      </c>
      <c r="H379" s="166" t="s">
        <v>1066</v>
      </c>
      <c r="I379" s="21"/>
      <c r="J379" s="166" t="s">
        <v>1166</v>
      </c>
      <c r="K379" s="45"/>
      <c r="M379" s="243"/>
      <c r="P379" s="242"/>
      <c r="Q379" s="243"/>
    </row>
    <row r="380" spans="1:17" hidden="1" x14ac:dyDescent="0.2">
      <c r="A380" s="35"/>
      <c r="B380" s="303" t="s">
        <v>527</v>
      </c>
      <c r="C380" s="265"/>
      <c r="D380" s="265"/>
      <c r="E380" s="265"/>
      <c r="F380" s="265"/>
      <c r="G380" s="265"/>
      <c r="H380" s="265"/>
      <c r="I380" s="265"/>
      <c r="J380" s="266"/>
      <c r="K380" s="45"/>
      <c r="N380" s="243"/>
      <c r="P380" s="242"/>
    </row>
    <row r="381" spans="1:17" ht="25.5" hidden="1" x14ac:dyDescent="0.2">
      <c r="A381" s="163" t="s">
        <v>5</v>
      </c>
      <c r="B381" s="36" t="s">
        <v>479</v>
      </c>
      <c r="C381" s="21" t="s">
        <v>428</v>
      </c>
      <c r="D381" s="167">
        <v>48.85</v>
      </c>
      <c r="E381" s="167">
        <v>49</v>
      </c>
      <c r="F381" s="167">
        <v>50</v>
      </c>
      <c r="G381" s="168">
        <f t="shared" ref="G381:G404" si="17">F381/E381</f>
        <v>1.0204081632653061</v>
      </c>
      <c r="H381" s="168"/>
      <c r="I381" s="21"/>
      <c r="J381" s="21"/>
      <c r="K381" s="45"/>
      <c r="M381" s="243"/>
      <c r="P381" s="242"/>
    </row>
    <row r="382" spans="1:17" ht="38.25" hidden="1" x14ac:dyDescent="0.2">
      <c r="A382" s="163" t="s">
        <v>4</v>
      </c>
      <c r="B382" s="36" t="s">
        <v>480</v>
      </c>
      <c r="C382" s="21" t="s">
        <v>481</v>
      </c>
      <c r="D382" s="167">
        <v>852.55</v>
      </c>
      <c r="E382" s="167">
        <v>854.2</v>
      </c>
      <c r="F382" s="167">
        <v>857.93</v>
      </c>
      <c r="G382" s="168">
        <f t="shared" si="17"/>
        <v>1.004366658862093</v>
      </c>
      <c r="H382" s="168"/>
      <c r="I382" s="21"/>
      <c r="J382" s="21"/>
      <c r="K382" s="45"/>
      <c r="N382" s="243"/>
      <c r="P382" s="242"/>
    </row>
    <row r="383" spans="1:17" ht="56.25" hidden="1" customHeight="1" x14ac:dyDescent="0.2">
      <c r="A383" s="163" t="s">
        <v>10</v>
      </c>
      <c r="B383" s="36" t="s">
        <v>482</v>
      </c>
      <c r="C383" s="21" t="s">
        <v>9</v>
      </c>
      <c r="D383" s="130">
        <v>1650</v>
      </c>
      <c r="E383" s="130">
        <v>1700</v>
      </c>
      <c r="F383" s="167">
        <v>1941</v>
      </c>
      <c r="G383" s="168">
        <f t="shared" si="17"/>
        <v>1.141764705882353</v>
      </c>
      <c r="H383" s="168"/>
      <c r="I383" s="21"/>
      <c r="J383" s="21"/>
      <c r="K383" s="45"/>
      <c r="M383" s="243"/>
      <c r="P383" s="242"/>
    </row>
    <row r="384" spans="1:17" ht="93.75" hidden="1" customHeight="1" x14ac:dyDescent="0.2">
      <c r="A384" s="163" t="s">
        <v>28</v>
      </c>
      <c r="B384" s="36" t="s">
        <v>483</v>
      </c>
      <c r="C384" s="21" t="s">
        <v>18</v>
      </c>
      <c r="D384" s="167">
        <v>1.5</v>
      </c>
      <c r="E384" s="167">
        <v>1.9</v>
      </c>
      <c r="F384" s="167">
        <v>1.9</v>
      </c>
      <c r="G384" s="168">
        <f t="shared" si="17"/>
        <v>1</v>
      </c>
      <c r="H384" s="168"/>
      <c r="I384" s="21"/>
      <c r="J384" s="21"/>
      <c r="K384" s="45"/>
      <c r="N384" s="243"/>
      <c r="P384" s="242"/>
    </row>
    <row r="385" spans="1:16" ht="51" hidden="1" x14ac:dyDescent="0.2">
      <c r="A385" s="163" t="s">
        <v>29</v>
      </c>
      <c r="B385" s="36" t="s">
        <v>484</v>
      </c>
      <c r="C385" s="21" t="s">
        <v>9</v>
      </c>
      <c r="D385" s="130">
        <v>137676</v>
      </c>
      <c r="E385" s="130">
        <v>137676</v>
      </c>
      <c r="F385" s="167">
        <v>139484</v>
      </c>
      <c r="G385" s="168">
        <f t="shared" si="17"/>
        <v>1.0131322815886574</v>
      </c>
      <c r="H385" s="168"/>
      <c r="I385" s="21"/>
      <c r="J385" s="21"/>
      <c r="K385" s="45"/>
      <c r="M385" s="243"/>
      <c r="P385" s="242"/>
    </row>
    <row r="386" spans="1:16" ht="38.25" hidden="1" x14ac:dyDescent="0.2">
      <c r="A386" s="163" t="s">
        <v>30</v>
      </c>
      <c r="B386" s="36" t="s">
        <v>485</v>
      </c>
      <c r="C386" s="21" t="s">
        <v>9</v>
      </c>
      <c r="D386" s="130">
        <v>255</v>
      </c>
      <c r="E386" s="130">
        <v>290</v>
      </c>
      <c r="F386" s="167">
        <v>311</v>
      </c>
      <c r="G386" s="168">
        <f t="shared" si="17"/>
        <v>1.0724137931034483</v>
      </c>
      <c r="H386" s="168"/>
      <c r="I386" s="21"/>
      <c r="J386" s="21"/>
      <c r="K386" s="45"/>
      <c r="N386" s="243"/>
      <c r="P386" s="242"/>
    </row>
    <row r="387" spans="1:16" ht="51" hidden="1" x14ac:dyDescent="0.2">
      <c r="A387" s="163" t="s">
        <v>129</v>
      </c>
      <c r="B387" s="36" t="s">
        <v>486</v>
      </c>
      <c r="C387" s="21" t="s">
        <v>487</v>
      </c>
      <c r="D387" s="128">
        <v>0.34799999999999998</v>
      </c>
      <c r="E387" s="128">
        <v>0.35</v>
      </c>
      <c r="F387" s="167">
        <v>0.379</v>
      </c>
      <c r="G387" s="168">
        <f t="shared" si="17"/>
        <v>1.082857142857143</v>
      </c>
      <c r="H387" s="168"/>
      <c r="I387" s="21"/>
      <c r="J387" s="21"/>
      <c r="K387" s="45"/>
      <c r="M387" s="243"/>
      <c r="P387" s="242"/>
    </row>
    <row r="388" spans="1:16" ht="63.75" hidden="1" x14ac:dyDescent="0.2">
      <c r="A388" s="163" t="s">
        <v>131</v>
      </c>
      <c r="B388" s="36" t="s">
        <v>488</v>
      </c>
      <c r="C388" s="21" t="s">
        <v>18</v>
      </c>
      <c r="D388" s="167">
        <v>10.8</v>
      </c>
      <c r="E388" s="167">
        <v>12.06</v>
      </c>
      <c r="F388" s="167">
        <v>18.3</v>
      </c>
      <c r="G388" s="168">
        <f t="shared" si="17"/>
        <v>1.5174129353233832</v>
      </c>
      <c r="H388" s="168"/>
      <c r="I388" s="21"/>
      <c r="J388" s="21"/>
      <c r="K388" s="45"/>
      <c r="N388" s="243"/>
      <c r="P388" s="242"/>
    </row>
    <row r="389" spans="1:16" ht="53.25" hidden="1" customHeight="1" x14ac:dyDescent="0.2">
      <c r="A389" s="163" t="s">
        <v>133</v>
      </c>
      <c r="B389" s="36" t="s">
        <v>489</v>
      </c>
      <c r="C389" s="21" t="s">
        <v>18</v>
      </c>
      <c r="D389" s="167">
        <v>6.6</v>
      </c>
      <c r="E389" s="167">
        <v>6.7</v>
      </c>
      <c r="F389" s="167">
        <v>6.7</v>
      </c>
      <c r="G389" s="168">
        <f t="shared" si="17"/>
        <v>1</v>
      </c>
      <c r="H389" s="168"/>
      <c r="I389" s="21"/>
      <c r="J389" s="21"/>
      <c r="K389" s="45"/>
      <c r="M389" s="243"/>
      <c r="P389" s="242"/>
    </row>
    <row r="390" spans="1:16" ht="63.75" hidden="1" x14ac:dyDescent="0.2">
      <c r="A390" s="163" t="s">
        <v>155</v>
      </c>
      <c r="B390" s="36" t="s">
        <v>490</v>
      </c>
      <c r="C390" s="21" t="s">
        <v>9</v>
      </c>
      <c r="D390" s="130">
        <v>24</v>
      </c>
      <c r="E390" s="130">
        <v>24</v>
      </c>
      <c r="F390" s="130">
        <v>24</v>
      </c>
      <c r="G390" s="168">
        <f t="shared" si="17"/>
        <v>1</v>
      </c>
      <c r="H390" s="168"/>
      <c r="I390" s="21"/>
      <c r="J390" s="21"/>
      <c r="K390" s="45"/>
      <c r="N390" s="243"/>
      <c r="P390" s="242"/>
    </row>
    <row r="391" spans="1:16" ht="25.5" hidden="1" x14ac:dyDescent="0.2">
      <c r="A391" s="163" t="s">
        <v>158</v>
      </c>
      <c r="B391" s="36" t="s">
        <v>491</v>
      </c>
      <c r="C391" s="21" t="s">
        <v>9</v>
      </c>
      <c r="D391" s="130">
        <v>14743</v>
      </c>
      <c r="E391" s="169">
        <v>14753</v>
      </c>
      <c r="F391" s="167">
        <v>14661</v>
      </c>
      <c r="G391" s="168">
        <f t="shared" si="17"/>
        <v>0.99376398020741541</v>
      </c>
      <c r="H391" s="168"/>
      <c r="I391" s="21"/>
      <c r="J391" s="21"/>
      <c r="K391" s="45"/>
      <c r="M391" s="243"/>
      <c r="P391" s="242"/>
    </row>
    <row r="392" spans="1:16" ht="53.25" hidden="1" customHeight="1" x14ac:dyDescent="0.2">
      <c r="A392" s="163" t="s">
        <v>161</v>
      </c>
      <c r="B392" s="36" t="s">
        <v>492</v>
      </c>
      <c r="C392" s="21" t="s">
        <v>18</v>
      </c>
      <c r="D392" s="167">
        <v>9.5500000000000007</v>
      </c>
      <c r="E392" s="167">
        <v>9.6</v>
      </c>
      <c r="F392" s="167">
        <v>9.6</v>
      </c>
      <c r="G392" s="168">
        <f t="shared" si="17"/>
        <v>1</v>
      </c>
      <c r="H392" s="168"/>
      <c r="I392" s="21"/>
      <c r="J392" s="21"/>
      <c r="K392" s="45"/>
      <c r="N392" s="243"/>
      <c r="P392" s="242"/>
    </row>
    <row r="393" spans="1:16" ht="63.75" hidden="1" x14ac:dyDescent="0.2">
      <c r="A393" s="163" t="s">
        <v>165</v>
      </c>
      <c r="B393" s="36" t="s">
        <v>493</v>
      </c>
      <c r="C393" s="21" t="s">
        <v>9</v>
      </c>
      <c r="D393" s="130">
        <v>385</v>
      </c>
      <c r="E393" s="130">
        <v>395</v>
      </c>
      <c r="F393" s="167">
        <v>566</v>
      </c>
      <c r="G393" s="168">
        <f t="shared" si="17"/>
        <v>1.4329113924050634</v>
      </c>
      <c r="H393" s="168"/>
      <c r="I393" s="21"/>
      <c r="J393" s="21"/>
      <c r="K393" s="45"/>
      <c r="M393" s="243"/>
      <c r="P393" s="242"/>
    </row>
    <row r="394" spans="1:16" ht="38.25" hidden="1" x14ac:dyDescent="0.2">
      <c r="A394" s="163" t="s">
        <v>168</v>
      </c>
      <c r="B394" s="36" t="s">
        <v>494</v>
      </c>
      <c r="C394" s="21" t="s">
        <v>428</v>
      </c>
      <c r="D394" s="47">
        <v>147.5</v>
      </c>
      <c r="E394" s="47">
        <v>148.5</v>
      </c>
      <c r="F394" s="167">
        <v>184.1</v>
      </c>
      <c r="G394" s="168">
        <f t="shared" si="17"/>
        <v>1.2397306397306398</v>
      </c>
      <c r="H394" s="168"/>
      <c r="I394" s="21"/>
      <c r="J394" s="21"/>
      <c r="K394" s="45"/>
      <c r="N394" s="243"/>
      <c r="P394" s="242"/>
    </row>
    <row r="395" spans="1:16" ht="51" hidden="1" x14ac:dyDescent="0.2">
      <c r="A395" s="163" t="s">
        <v>170</v>
      </c>
      <c r="B395" s="36" t="s">
        <v>495</v>
      </c>
      <c r="C395" s="21" t="s">
        <v>9</v>
      </c>
      <c r="D395" s="130">
        <v>375</v>
      </c>
      <c r="E395" s="130">
        <v>375</v>
      </c>
      <c r="F395" s="167">
        <v>460</v>
      </c>
      <c r="G395" s="168">
        <f t="shared" si="17"/>
        <v>1.2266666666666666</v>
      </c>
      <c r="H395" s="168"/>
      <c r="I395" s="21"/>
      <c r="J395" s="21"/>
      <c r="K395" s="45"/>
      <c r="M395" s="243"/>
      <c r="P395" s="242"/>
    </row>
    <row r="396" spans="1:16" ht="38.25" hidden="1" x14ac:dyDescent="0.2">
      <c r="A396" s="163" t="s">
        <v>172</v>
      </c>
      <c r="B396" s="36" t="s">
        <v>496</v>
      </c>
      <c r="C396" s="21" t="s">
        <v>428</v>
      </c>
      <c r="D396" s="47">
        <v>35</v>
      </c>
      <c r="E396" s="47">
        <v>35</v>
      </c>
      <c r="F396" s="47">
        <v>66.900000000000006</v>
      </c>
      <c r="G396" s="168">
        <f t="shared" si="17"/>
        <v>1.9114285714285717</v>
      </c>
      <c r="H396" s="168"/>
      <c r="I396" s="21"/>
      <c r="J396" s="21"/>
      <c r="K396" s="45"/>
      <c r="N396" s="243"/>
      <c r="P396" s="242"/>
    </row>
    <row r="397" spans="1:16" ht="63.75" hidden="1" x14ac:dyDescent="0.2">
      <c r="A397" s="163" t="s">
        <v>175</v>
      </c>
      <c r="B397" s="36" t="s">
        <v>497</v>
      </c>
      <c r="C397" s="21" t="s">
        <v>153</v>
      </c>
      <c r="D397" s="130">
        <v>413</v>
      </c>
      <c r="E397" s="130">
        <v>413</v>
      </c>
      <c r="F397" s="167">
        <v>421</v>
      </c>
      <c r="G397" s="168">
        <f t="shared" si="17"/>
        <v>1.0193704600484261</v>
      </c>
      <c r="H397" s="168"/>
      <c r="I397" s="21"/>
      <c r="J397" s="21"/>
      <c r="K397" s="45"/>
      <c r="M397" s="243"/>
      <c r="P397" s="242"/>
    </row>
    <row r="398" spans="1:16" ht="102" hidden="1" x14ac:dyDescent="0.2">
      <c r="A398" s="163" t="s">
        <v>177</v>
      </c>
      <c r="B398" s="36" t="s">
        <v>498</v>
      </c>
      <c r="C398" s="21" t="s">
        <v>18</v>
      </c>
      <c r="D398" s="170" t="s">
        <v>499</v>
      </c>
      <c r="E398" s="171" t="s">
        <v>500</v>
      </c>
      <c r="F398" s="167">
        <v>96.3</v>
      </c>
      <c r="G398" s="168">
        <v>1.2</v>
      </c>
      <c r="H398" s="168"/>
      <c r="I398" s="21"/>
      <c r="J398" s="21"/>
      <c r="K398" s="45"/>
      <c r="N398" s="243"/>
      <c r="P398" s="242"/>
    </row>
    <row r="399" spans="1:16" ht="60.75" hidden="1" customHeight="1" x14ac:dyDescent="0.2">
      <c r="A399" s="163" t="s">
        <v>179</v>
      </c>
      <c r="B399" s="36" t="s">
        <v>501</v>
      </c>
      <c r="C399" s="21" t="s">
        <v>153</v>
      </c>
      <c r="D399" s="167" t="s">
        <v>502</v>
      </c>
      <c r="E399" s="167" t="s">
        <v>503</v>
      </c>
      <c r="F399" s="130">
        <v>411</v>
      </c>
      <c r="G399" s="168">
        <v>1.1100000000000001</v>
      </c>
      <c r="H399" s="168"/>
      <c r="I399" s="21"/>
      <c r="J399" s="21"/>
      <c r="K399" s="45"/>
      <c r="M399" s="243"/>
      <c r="P399" s="242"/>
    </row>
    <row r="400" spans="1:16" ht="44.25" hidden="1" customHeight="1" x14ac:dyDescent="0.2">
      <c r="A400" s="163" t="s">
        <v>181</v>
      </c>
      <c r="B400" s="36" t="s">
        <v>504</v>
      </c>
      <c r="C400" s="21" t="s">
        <v>18</v>
      </c>
      <c r="D400" s="47">
        <v>18.5</v>
      </c>
      <c r="E400" s="47">
        <v>18.600000000000001</v>
      </c>
      <c r="F400" s="167">
        <v>18.3</v>
      </c>
      <c r="G400" s="168">
        <f t="shared" si="17"/>
        <v>0.9838709677419355</v>
      </c>
      <c r="H400" s="168"/>
      <c r="I400" s="21"/>
      <c r="J400" s="21"/>
      <c r="K400" s="45"/>
      <c r="N400" s="243"/>
      <c r="P400" s="242"/>
    </row>
    <row r="401" spans="1:16" ht="102" hidden="1" x14ac:dyDescent="0.2">
      <c r="A401" s="163" t="s">
        <v>183</v>
      </c>
      <c r="B401" s="36" t="s">
        <v>505</v>
      </c>
      <c r="C401" s="21" t="s">
        <v>506</v>
      </c>
      <c r="D401" s="47">
        <v>5</v>
      </c>
      <c r="E401" s="169">
        <v>0</v>
      </c>
      <c r="F401" s="167">
        <v>5</v>
      </c>
      <c r="G401" s="168" t="e">
        <f t="shared" si="17"/>
        <v>#DIV/0!</v>
      </c>
      <c r="H401" s="168"/>
      <c r="I401" s="21"/>
      <c r="J401" s="21"/>
      <c r="K401" s="45"/>
      <c r="M401" s="243"/>
      <c r="P401" s="242"/>
    </row>
    <row r="402" spans="1:16" ht="102" hidden="1" x14ac:dyDescent="0.2">
      <c r="A402" s="163" t="s">
        <v>185</v>
      </c>
      <c r="B402" s="36" t="s">
        <v>507</v>
      </c>
      <c r="C402" s="21" t="s">
        <v>506</v>
      </c>
      <c r="D402" s="47">
        <v>1</v>
      </c>
      <c r="E402" s="130">
        <v>0</v>
      </c>
      <c r="F402" s="167">
        <v>0</v>
      </c>
      <c r="G402" s="168" t="e">
        <f>F402/E402</f>
        <v>#DIV/0!</v>
      </c>
      <c r="H402" s="168"/>
      <c r="I402" s="21"/>
      <c r="J402" s="21"/>
      <c r="K402" s="45"/>
      <c r="N402" s="243"/>
      <c r="P402" s="242"/>
    </row>
    <row r="403" spans="1:16" ht="76.5" hidden="1" x14ac:dyDescent="0.2">
      <c r="A403" s="172" t="s">
        <v>187</v>
      </c>
      <c r="B403" s="173" t="s">
        <v>508</v>
      </c>
      <c r="C403" s="21" t="s">
        <v>18</v>
      </c>
      <c r="D403" s="130">
        <v>0</v>
      </c>
      <c r="E403" s="130">
        <v>0</v>
      </c>
      <c r="F403" s="167">
        <v>0</v>
      </c>
      <c r="G403" s="168" t="e">
        <f t="shared" si="17"/>
        <v>#DIV/0!</v>
      </c>
      <c r="H403" s="168"/>
      <c r="I403" s="21"/>
      <c r="J403" s="21"/>
      <c r="K403" s="45"/>
      <c r="M403" s="243"/>
      <c r="P403" s="242"/>
    </row>
    <row r="404" spans="1:16" ht="127.5" hidden="1" x14ac:dyDescent="0.2">
      <c r="A404" s="163" t="s">
        <v>509</v>
      </c>
      <c r="B404" s="36" t="s">
        <v>510</v>
      </c>
      <c r="C404" s="21" t="s">
        <v>18</v>
      </c>
      <c r="D404" s="47">
        <v>26.5</v>
      </c>
      <c r="E404" s="47">
        <v>26.8</v>
      </c>
      <c r="F404" s="167">
        <v>36.299999999999997</v>
      </c>
      <c r="G404" s="168">
        <f t="shared" si="17"/>
        <v>1.3544776119402984</v>
      </c>
      <c r="H404" s="168"/>
      <c r="I404" s="21"/>
      <c r="J404" s="21"/>
      <c r="K404" s="45"/>
      <c r="N404" s="243"/>
      <c r="P404" s="242"/>
    </row>
    <row r="405" spans="1:16" hidden="1" x14ac:dyDescent="0.2">
      <c r="A405" s="35"/>
      <c r="B405" s="303" t="s">
        <v>528</v>
      </c>
      <c r="C405" s="265"/>
      <c r="D405" s="265"/>
      <c r="E405" s="265"/>
      <c r="F405" s="265"/>
      <c r="G405" s="265"/>
      <c r="H405" s="265"/>
      <c r="I405" s="265"/>
      <c r="J405" s="266"/>
      <c r="K405" s="45"/>
      <c r="M405" s="243"/>
      <c r="P405" s="242"/>
    </row>
    <row r="406" spans="1:16" ht="165.75" hidden="1" x14ac:dyDescent="0.2">
      <c r="A406" s="163" t="s">
        <v>5</v>
      </c>
      <c r="B406" s="36" t="s">
        <v>511</v>
      </c>
      <c r="C406" s="21" t="s">
        <v>9</v>
      </c>
      <c r="D406" s="130">
        <v>73</v>
      </c>
      <c r="E406" s="130">
        <v>50</v>
      </c>
      <c r="F406" s="130">
        <v>54</v>
      </c>
      <c r="G406" s="168">
        <f t="shared" ref="G406:G410" si="18">F406/E406</f>
        <v>1.08</v>
      </c>
      <c r="H406" s="168"/>
      <c r="I406" s="21"/>
      <c r="J406" s="21"/>
      <c r="K406" s="45"/>
      <c r="N406" s="243"/>
      <c r="P406" s="242"/>
    </row>
    <row r="407" spans="1:16" ht="67.5" hidden="1" customHeight="1" x14ac:dyDescent="0.2">
      <c r="A407" s="163" t="s">
        <v>4</v>
      </c>
      <c r="B407" s="36" t="s">
        <v>512</v>
      </c>
      <c r="C407" s="21" t="s">
        <v>9</v>
      </c>
      <c r="D407" s="130">
        <v>0</v>
      </c>
      <c r="E407" s="130">
        <v>4</v>
      </c>
      <c r="F407" s="130">
        <v>4</v>
      </c>
      <c r="G407" s="168">
        <f t="shared" si="18"/>
        <v>1</v>
      </c>
      <c r="H407" s="168"/>
      <c r="I407" s="21"/>
      <c r="J407" s="21"/>
      <c r="K407" s="45"/>
      <c r="M407" s="243"/>
      <c r="P407" s="242"/>
    </row>
    <row r="408" spans="1:16" ht="102" hidden="1" x14ac:dyDescent="0.2">
      <c r="A408" s="163" t="s">
        <v>10</v>
      </c>
      <c r="B408" s="36" t="s">
        <v>513</v>
      </c>
      <c r="C408" s="21" t="s">
        <v>9</v>
      </c>
      <c r="D408" s="130">
        <v>7</v>
      </c>
      <c r="E408" s="130">
        <v>7</v>
      </c>
      <c r="F408" s="130">
        <v>6</v>
      </c>
      <c r="G408" s="168">
        <f t="shared" si="18"/>
        <v>0.8571428571428571</v>
      </c>
      <c r="H408" s="168"/>
      <c r="I408" s="21"/>
      <c r="J408" s="21"/>
      <c r="K408" s="45"/>
      <c r="N408" s="243"/>
      <c r="P408" s="242"/>
    </row>
    <row r="409" spans="1:16" ht="38.25" hidden="1" x14ac:dyDescent="0.2">
      <c r="A409" s="163" t="s">
        <v>28</v>
      </c>
      <c r="B409" s="36" t="s">
        <v>514</v>
      </c>
      <c r="C409" s="21" t="s">
        <v>153</v>
      </c>
      <c r="D409" s="130">
        <v>38</v>
      </c>
      <c r="E409" s="130">
        <v>39</v>
      </c>
      <c r="F409" s="130">
        <v>42</v>
      </c>
      <c r="G409" s="168">
        <f t="shared" si="18"/>
        <v>1.0769230769230769</v>
      </c>
      <c r="H409" s="168"/>
      <c r="I409" s="21"/>
      <c r="J409" s="21"/>
      <c r="K409" s="45"/>
      <c r="M409" s="243"/>
      <c r="P409" s="242"/>
    </row>
    <row r="410" spans="1:16" ht="89.25" hidden="1" x14ac:dyDescent="0.2">
      <c r="A410" s="163" t="s">
        <v>29</v>
      </c>
      <c r="B410" s="36" t="s">
        <v>515</v>
      </c>
      <c r="C410" s="21" t="s">
        <v>153</v>
      </c>
      <c r="D410" s="130">
        <v>26</v>
      </c>
      <c r="E410" s="130">
        <v>26</v>
      </c>
      <c r="F410" s="130">
        <v>26</v>
      </c>
      <c r="G410" s="168">
        <f t="shared" si="18"/>
        <v>1</v>
      </c>
      <c r="H410" s="168"/>
      <c r="I410" s="21"/>
      <c r="J410" s="21"/>
      <c r="K410" s="45"/>
      <c r="N410" s="243"/>
      <c r="P410" s="242"/>
    </row>
    <row r="411" spans="1:16" ht="30.75" hidden="1" customHeight="1" x14ac:dyDescent="0.2">
      <c r="A411" s="35"/>
      <c r="B411" s="303" t="s">
        <v>529</v>
      </c>
      <c r="C411" s="265"/>
      <c r="D411" s="265"/>
      <c r="E411" s="265"/>
      <c r="F411" s="265"/>
      <c r="G411" s="265"/>
      <c r="H411" s="265"/>
      <c r="I411" s="265"/>
      <c r="J411" s="266"/>
      <c r="K411" s="45"/>
      <c r="M411" s="243"/>
      <c r="P411" s="242"/>
    </row>
    <row r="412" spans="1:16" ht="76.5" hidden="1" x14ac:dyDescent="0.2">
      <c r="A412" s="163" t="s">
        <v>5</v>
      </c>
      <c r="B412" s="36" t="s">
        <v>516</v>
      </c>
      <c r="C412" s="21" t="s">
        <v>18</v>
      </c>
      <c r="D412" s="167">
        <v>1.1399999999999999</v>
      </c>
      <c r="E412" s="47">
        <v>36</v>
      </c>
      <c r="F412" s="167">
        <v>36</v>
      </c>
      <c r="G412" s="168">
        <f t="shared" ref="G412:G414" si="19">F412/E412</f>
        <v>1</v>
      </c>
      <c r="H412" s="168"/>
      <c r="I412" s="21"/>
      <c r="J412" s="21"/>
      <c r="K412" s="45"/>
      <c r="N412" s="243"/>
      <c r="P412" s="242"/>
    </row>
    <row r="413" spans="1:16" ht="229.5" hidden="1" x14ac:dyDescent="0.2">
      <c r="A413" s="163" t="s">
        <v>4</v>
      </c>
      <c r="B413" s="36" t="s">
        <v>517</v>
      </c>
      <c r="C413" s="21" t="s">
        <v>18</v>
      </c>
      <c r="D413" s="47">
        <v>20</v>
      </c>
      <c r="E413" s="130">
        <v>0</v>
      </c>
      <c r="F413" s="167">
        <v>0</v>
      </c>
      <c r="G413" s="168" t="e">
        <f t="shared" si="19"/>
        <v>#DIV/0!</v>
      </c>
      <c r="H413" s="168"/>
      <c r="I413" s="21"/>
      <c r="J413" s="21"/>
      <c r="K413" s="45"/>
      <c r="M413" s="243"/>
      <c r="P413" s="242"/>
    </row>
    <row r="414" spans="1:16" ht="131.25" hidden="1" customHeight="1" x14ac:dyDescent="0.2">
      <c r="A414" s="163" t="s">
        <v>10</v>
      </c>
      <c r="B414" s="36" t="s">
        <v>518</v>
      </c>
      <c r="C414" s="21" t="s">
        <v>18</v>
      </c>
      <c r="D414" s="47">
        <v>2.5</v>
      </c>
      <c r="E414" s="47">
        <v>36</v>
      </c>
      <c r="F414" s="167">
        <v>36</v>
      </c>
      <c r="G414" s="168">
        <f t="shared" si="19"/>
        <v>1</v>
      </c>
      <c r="H414" s="168"/>
      <c r="I414" s="21"/>
      <c r="J414" s="21"/>
      <c r="K414" s="45"/>
      <c r="N414" s="243"/>
      <c r="P414" s="242"/>
    </row>
    <row r="415" spans="1:16" hidden="1" x14ac:dyDescent="0.2">
      <c r="A415" s="35"/>
      <c r="B415" s="303" t="s">
        <v>525</v>
      </c>
      <c r="C415" s="265"/>
      <c r="D415" s="265"/>
      <c r="E415" s="265"/>
      <c r="F415" s="265"/>
      <c r="G415" s="265"/>
      <c r="H415" s="265"/>
      <c r="I415" s="265"/>
      <c r="J415" s="266"/>
      <c r="K415" s="45"/>
      <c r="M415" s="243"/>
      <c r="P415" s="242"/>
    </row>
    <row r="416" spans="1:16" hidden="1" x14ac:dyDescent="0.2">
      <c r="A416" s="163" t="s">
        <v>5</v>
      </c>
      <c r="B416" s="36" t="s">
        <v>519</v>
      </c>
      <c r="C416" s="21" t="s">
        <v>520</v>
      </c>
      <c r="D416" s="128">
        <v>71.715000000000003</v>
      </c>
      <c r="E416" s="128">
        <v>71.715000000000003</v>
      </c>
      <c r="F416" s="128">
        <v>71.715000000000003</v>
      </c>
      <c r="G416" s="168">
        <f t="shared" ref="G416:G417" si="20">F416/E416</f>
        <v>1</v>
      </c>
      <c r="H416" s="168"/>
      <c r="I416" s="21"/>
      <c r="J416" s="21"/>
      <c r="K416" s="45"/>
      <c r="N416" s="243"/>
      <c r="P416" s="242"/>
    </row>
    <row r="417" spans="1:18" ht="63.75" hidden="1" x14ac:dyDescent="0.2">
      <c r="A417" s="163" t="s">
        <v>4</v>
      </c>
      <c r="B417" s="36" t="s">
        <v>521</v>
      </c>
      <c r="C417" s="21" t="s">
        <v>520</v>
      </c>
      <c r="D417" s="128">
        <v>1791.3230000000001</v>
      </c>
      <c r="E417" s="128">
        <v>1793.3230000000001</v>
      </c>
      <c r="F417" s="128">
        <v>1793.3230000000001</v>
      </c>
      <c r="G417" s="168">
        <f t="shared" si="20"/>
        <v>1</v>
      </c>
      <c r="H417" s="168"/>
      <c r="I417" s="21"/>
      <c r="J417" s="21"/>
      <c r="K417" s="45"/>
      <c r="M417" s="243"/>
      <c r="P417" s="242"/>
    </row>
    <row r="418" spans="1:18" hidden="1" x14ac:dyDescent="0.2">
      <c r="A418" s="35"/>
      <c r="B418" s="303" t="s">
        <v>524</v>
      </c>
      <c r="C418" s="265"/>
      <c r="D418" s="265"/>
      <c r="E418" s="265"/>
      <c r="F418" s="265"/>
      <c r="G418" s="265"/>
      <c r="H418" s="265"/>
      <c r="I418" s="265"/>
      <c r="J418" s="266"/>
      <c r="K418" s="45"/>
      <c r="N418" s="243"/>
      <c r="P418" s="242"/>
    </row>
    <row r="419" spans="1:18" ht="207" hidden="1" customHeight="1" x14ac:dyDescent="0.2">
      <c r="A419" s="163" t="s">
        <v>5</v>
      </c>
      <c r="B419" s="36" t="s">
        <v>522</v>
      </c>
      <c r="C419" s="21" t="s">
        <v>18</v>
      </c>
      <c r="D419" s="47">
        <v>20</v>
      </c>
      <c r="E419" s="47">
        <v>40</v>
      </c>
      <c r="F419" s="47">
        <v>33</v>
      </c>
      <c r="G419" s="168">
        <f t="shared" ref="G419:G420" si="21">F419/E419</f>
        <v>0.82499999999999996</v>
      </c>
      <c r="H419" s="168"/>
      <c r="I419" s="21"/>
      <c r="J419" s="21"/>
      <c r="K419" s="45"/>
      <c r="M419" s="243"/>
      <c r="P419" s="242"/>
    </row>
    <row r="420" spans="1:18" ht="114.75" hidden="1" x14ac:dyDescent="0.2">
      <c r="A420" s="163" t="s">
        <v>4</v>
      </c>
      <c r="B420" s="36" t="s">
        <v>523</v>
      </c>
      <c r="C420" s="21" t="s">
        <v>18</v>
      </c>
      <c r="D420" s="47">
        <v>100</v>
      </c>
      <c r="E420" s="47">
        <v>100</v>
      </c>
      <c r="F420" s="47">
        <v>100</v>
      </c>
      <c r="G420" s="168">
        <f t="shared" si="21"/>
        <v>1</v>
      </c>
      <c r="H420" s="168"/>
      <c r="I420" s="21"/>
      <c r="J420" s="21"/>
      <c r="K420" s="45"/>
      <c r="N420" s="243"/>
      <c r="P420" s="242"/>
    </row>
    <row r="421" spans="1:18" x14ac:dyDescent="0.2">
      <c r="A421" s="226" t="s">
        <v>168</v>
      </c>
      <c r="B421" s="287" t="s">
        <v>573</v>
      </c>
      <c r="C421" s="287"/>
      <c r="D421" s="287"/>
      <c r="E421" s="287"/>
      <c r="F421" s="287"/>
      <c r="G421" s="287"/>
      <c r="H421" s="287"/>
      <c r="I421" s="287"/>
      <c r="J421" s="287"/>
      <c r="K421" s="44"/>
      <c r="L421" s="246"/>
      <c r="M421" s="243"/>
      <c r="P421" s="242"/>
      <c r="Q421" s="246"/>
      <c r="R421" s="246"/>
    </row>
    <row r="422" spans="1:18" ht="38.25" x14ac:dyDescent="0.2">
      <c r="A422" s="23">
        <v>1</v>
      </c>
      <c r="B422" s="174" t="s">
        <v>574</v>
      </c>
      <c r="C422" s="34" t="s">
        <v>147</v>
      </c>
      <c r="D422" s="16">
        <v>70.02</v>
      </c>
      <c r="E422" s="16">
        <v>71</v>
      </c>
      <c r="F422" s="16">
        <v>69.930000000000007</v>
      </c>
      <c r="G422" s="175">
        <f>(F422/E422)*100</f>
        <v>98.492957746478879</v>
      </c>
      <c r="H422" s="166" t="s">
        <v>1067</v>
      </c>
      <c r="I422" s="34" t="s">
        <v>844</v>
      </c>
      <c r="J422" s="124" t="s">
        <v>843</v>
      </c>
      <c r="K422" s="44"/>
      <c r="L422" s="245"/>
      <c r="N422" s="243"/>
      <c r="P422" s="242"/>
      <c r="Q422" s="243"/>
      <c r="R422" s="243"/>
    </row>
    <row r="423" spans="1:18" ht="38.25" x14ac:dyDescent="0.2">
      <c r="A423" s="23" t="s">
        <v>4</v>
      </c>
      <c r="B423" s="174" t="s">
        <v>575</v>
      </c>
      <c r="C423" s="34" t="s">
        <v>576</v>
      </c>
      <c r="D423" s="16">
        <v>15.2</v>
      </c>
      <c r="E423" s="16">
        <v>15.3</v>
      </c>
      <c r="F423" s="16">
        <v>15.3</v>
      </c>
      <c r="G423" s="175">
        <f>(E423/F423)*100</f>
        <v>100</v>
      </c>
      <c r="H423" s="166" t="s">
        <v>1071</v>
      </c>
      <c r="I423" s="16"/>
      <c r="J423" s="124" t="s">
        <v>1134</v>
      </c>
      <c r="K423" s="44"/>
      <c r="M423" s="243"/>
      <c r="N423" s="243"/>
      <c r="P423" s="242"/>
      <c r="Q423" s="243"/>
      <c r="R423" s="243"/>
    </row>
    <row r="424" spans="1:18" ht="51" x14ac:dyDescent="0.2">
      <c r="A424" s="23" t="s">
        <v>10</v>
      </c>
      <c r="B424" s="174" t="s">
        <v>577</v>
      </c>
      <c r="C424" s="34" t="s">
        <v>578</v>
      </c>
      <c r="D424" s="16">
        <v>9.1999999999999993</v>
      </c>
      <c r="E424" s="16">
        <v>8.6999999999999993</v>
      </c>
      <c r="F424" s="16">
        <v>7.5</v>
      </c>
      <c r="G424" s="175">
        <f>E424/F424*100</f>
        <v>115.99999999999999</v>
      </c>
      <c r="H424" s="166" t="s">
        <v>1072</v>
      </c>
      <c r="I424" s="16"/>
      <c r="J424" s="124" t="s">
        <v>1133</v>
      </c>
      <c r="K424" s="44"/>
      <c r="M424" s="243"/>
      <c r="N424" s="243"/>
      <c r="P424" s="242"/>
      <c r="Q424" s="243"/>
      <c r="R424" s="243"/>
    </row>
    <row r="425" spans="1:18" ht="42" customHeight="1" x14ac:dyDescent="0.2">
      <c r="A425" s="23" t="s">
        <v>28</v>
      </c>
      <c r="B425" s="174" t="s">
        <v>579</v>
      </c>
      <c r="C425" s="34" t="s">
        <v>580</v>
      </c>
      <c r="D425" s="16">
        <v>905.5</v>
      </c>
      <c r="E425" s="16">
        <v>888.9</v>
      </c>
      <c r="F425" s="16">
        <v>859.4</v>
      </c>
      <c r="G425" s="175">
        <f>E425/F425*100</f>
        <v>103.43262741447521</v>
      </c>
      <c r="H425" s="166" t="s">
        <v>1138</v>
      </c>
      <c r="I425" s="16"/>
      <c r="J425" s="124" t="s">
        <v>1135</v>
      </c>
      <c r="K425" s="44"/>
      <c r="M425" s="243"/>
      <c r="N425" s="243"/>
      <c r="P425" s="242"/>
      <c r="Q425" s="243"/>
      <c r="R425" s="243"/>
    </row>
    <row r="426" spans="1:18" ht="63.75" x14ac:dyDescent="0.2">
      <c r="A426" s="23" t="s">
        <v>29</v>
      </c>
      <c r="B426" s="174" t="s">
        <v>581</v>
      </c>
      <c r="C426" s="34" t="s">
        <v>580</v>
      </c>
      <c r="D426" s="16">
        <v>22.7</v>
      </c>
      <c r="E426" s="16">
        <v>19</v>
      </c>
      <c r="F426" s="16">
        <v>26.1</v>
      </c>
      <c r="G426" s="175">
        <f>E426/F426*100</f>
        <v>72.796934865900369</v>
      </c>
      <c r="H426" s="166" t="s">
        <v>1073</v>
      </c>
      <c r="I426" s="124" t="s">
        <v>710</v>
      </c>
      <c r="J426" s="124" t="s">
        <v>1136</v>
      </c>
      <c r="K426" s="44"/>
      <c r="M426" s="243"/>
      <c r="N426" s="243"/>
      <c r="P426" s="242"/>
      <c r="Q426" s="243"/>
      <c r="R426" s="243"/>
    </row>
    <row r="427" spans="1:18" ht="102" x14ac:dyDescent="0.2">
      <c r="A427" s="23" t="s">
        <v>30</v>
      </c>
      <c r="B427" s="174" t="s">
        <v>583</v>
      </c>
      <c r="C427" s="34" t="s">
        <v>580</v>
      </c>
      <c r="D427" s="16">
        <v>238.1</v>
      </c>
      <c r="E427" s="16">
        <v>231</v>
      </c>
      <c r="F427" s="16">
        <v>233.6</v>
      </c>
      <c r="G427" s="175">
        <f>(E427/F427)*100</f>
        <v>98.886986301369859</v>
      </c>
      <c r="H427" s="166" t="s">
        <v>1074</v>
      </c>
      <c r="I427" s="124" t="s">
        <v>1137</v>
      </c>
      <c r="J427" s="124" t="s">
        <v>1117</v>
      </c>
      <c r="K427" s="177"/>
      <c r="M427" s="243"/>
      <c r="N427" s="243"/>
      <c r="P427" s="242"/>
      <c r="Q427" s="243"/>
      <c r="R427" s="243"/>
    </row>
    <row r="428" spans="1:18" ht="41.25" customHeight="1" x14ac:dyDescent="0.2">
      <c r="A428" s="23" t="s">
        <v>129</v>
      </c>
      <c r="B428" s="174" t="s">
        <v>584</v>
      </c>
      <c r="C428" s="34" t="s">
        <v>580</v>
      </c>
      <c r="D428" s="16">
        <v>7.4</v>
      </c>
      <c r="E428" s="16">
        <v>9.8000000000000007</v>
      </c>
      <c r="F428" s="16">
        <v>8.1999999999999993</v>
      </c>
      <c r="G428" s="175">
        <f>(E428/F428)*100</f>
        <v>119.51219512195124</v>
      </c>
      <c r="H428" s="166" t="s">
        <v>1139</v>
      </c>
      <c r="I428" s="178"/>
      <c r="J428" s="124" t="s">
        <v>1118</v>
      </c>
      <c r="K428" s="177"/>
      <c r="M428" s="243"/>
      <c r="N428" s="243"/>
      <c r="P428" s="242"/>
      <c r="Q428" s="243"/>
      <c r="R428" s="243"/>
    </row>
    <row r="429" spans="1:18" ht="38.25" x14ac:dyDescent="0.2">
      <c r="A429" s="23" t="s">
        <v>131</v>
      </c>
      <c r="B429" s="174" t="s">
        <v>585</v>
      </c>
      <c r="C429" s="34" t="s">
        <v>586</v>
      </c>
      <c r="D429" s="16">
        <v>9.15</v>
      </c>
      <c r="E429" s="16">
        <v>9.1</v>
      </c>
      <c r="F429" s="16">
        <v>8.9</v>
      </c>
      <c r="G429" s="175">
        <f>(E429/F429)*100</f>
        <v>102.24719101123594</v>
      </c>
      <c r="H429" s="166" t="s">
        <v>1069</v>
      </c>
      <c r="I429" s="178"/>
      <c r="J429" s="15"/>
      <c r="K429" s="177"/>
      <c r="M429" s="243"/>
      <c r="N429" s="243"/>
      <c r="P429" s="242"/>
      <c r="Q429" s="243"/>
      <c r="R429" s="243"/>
    </row>
    <row r="430" spans="1:18" ht="63.75" x14ac:dyDescent="0.2">
      <c r="A430" s="23" t="s">
        <v>133</v>
      </c>
      <c r="B430" s="174" t="s">
        <v>587</v>
      </c>
      <c r="C430" s="34" t="s">
        <v>588</v>
      </c>
      <c r="D430" s="16">
        <v>44.5</v>
      </c>
      <c r="E430" s="73">
        <v>53.3</v>
      </c>
      <c r="F430" s="73">
        <v>52.9</v>
      </c>
      <c r="G430" s="175">
        <f>(E430/F430)*100</f>
        <v>100.7561436672968</v>
      </c>
      <c r="H430" s="166" t="s">
        <v>1140</v>
      </c>
      <c r="I430" s="73"/>
      <c r="J430" s="179"/>
      <c r="K430" s="44"/>
      <c r="M430" s="243"/>
      <c r="N430" s="243"/>
      <c r="P430" s="242"/>
      <c r="Q430" s="243"/>
      <c r="R430" s="243"/>
    </row>
    <row r="431" spans="1:18" ht="76.5" x14ac:dyDescent="0.2">
      <c r="A431" s="23" t="s">
        <v>155</v>
      </c>
      <c r="B431" s="174" t="s">
        <v>589</v>
      </c>
      <c r="C431" s="34" t="s">
        <v>580</v>
      </c>
      <c r="D431" s="16">
        <v>60.6</v>
      </c>
      <c r="E431" s="16">
        <v>50</v>
      </c>
      <c r="F431" s="16">
        <v>62.1</v>
      </c>
      <c r="G431" s="175">
        <f>(E431/F431)*100</f>
        <v>80.515297906602257</v>
      </c>
      <c r="H431" s="166" t="s">
        <v>1070</v>
      </c>
      <c r="I431" s="34" t="s">
        <v>1068</v>
      </c>
      <c r="J431" s="15"/>
      <c r="K431" s="44"/>
      <c r="M431" s="243"/>
      <c r="N431" s="243"/>
      <c r="P431" s="242"/>
      <c r="Q431" s="243"/>
      <c r="R431" s="243"/>
    </row>
    <row r="432" spans="1:18" ht="140.25" x14ac:dyDescent="0.2">
      <c r="A432" s="23" t="s">
        <v>158</v>
      </c>
      <c r="B432" s="174" t="s">
        <v>590</v>
      </c>
      <c r="C432" s="34" t="s">
        <v>588</v>
      </c>
      <c r="D432" s="16">
        <v>155.4</v>
      </c>
      <c r="E432" s="16">
        <v>139.4</v>
      </c>
      <c r="F432" s="16">
        <v>156.1</v>
      </c>
      <c r="G432" s="175">
        <f t="shared" ref="G432:G433" si="22">F432/E432*100</f>
        <v>111.97991391678622</v>
      </c>
      <c r="H432" s="166" t="s">
        <v>1075</v>
      </c>
      <c r="I432" s="16"/>
      <c r="J432" s="15"/>
      <c r="K432" s="44"/>
      <c r="M432" s="243"/>
      <c r="N432" s="243"/>
      <c r="P432" s="242"/>
      <c r="Q432" s="243"/>
      <c r="R432" s="243"/>
    </row>
    <row r="433" spans="1:18" ht="102" x14ac:dyDescent="0.2">
      <c r="A433" s="23" t="s">
        <v>161</v>
      </c>
      <c r="B433" s="174" t="s">
        <v>591</v>
      </c>
      <c r="C433" s="34" t="s">
        <v>588</v>
      </c>
      <c r="D433" s="16">
        <v>86.2</v>
      </c>
      <c r="E433" s="16">
        <v>76.2</v>
      </c>
      <c r="F433" s="16">
        <v>86.6</v>
      </c>
      <c r="G433" s="175">
        <f t="shared" si="22"/>
        <v>113.64829396325457</v>
      </c>
      <c r="H433" s="166" t="s">
        <v>1076</v>
      </c>
      <c r="I433" s="16"/>
      <c r="J433" s="15"/>
      <c r="K433" s="44"/>
      <c r="M433" s="243"/>
      <c r="N433" s="243"/>
      <c r="P433" s="242"/>
      <c r="Q433" s="243"/>
      <c r="R433" s="243"/>
    </row>
    <row r="434" spans="1:18" ht="89.25" x14ac:dyDescent="0.2">
      <c r="A434" s="23" t="s">
        <v>165</v>
      </c>
      <c r="B434" s="180" t="s">
        <v>592</v>
      </c>
      <c r="C434" s="77" t="s">
        <v>588</v>
      </c>
      <c r="D434" s="78">
        <v>49.1</v>
      </c>
      <c r="E434" s="78">
        <v>51</v>
      </c>
      <c r="F434" s="78">
        <v>52.8</v>
      </c>
      <c r="G434" s="175">
        <f>F434/E434*100</f>
        <v>103.52941176470587</v>
      </c>
      <c r="H434" s="166" t="s">
        <v>1077</v>
      </c>
      <c r="I434" s="78"/>
      <c r="J434" s="181"/>
      <c r="K434" s="44"/>
      <c r="M434" s="243"/>
      <c r="N434" s="243"/>
      <c r="P434" s="242"/>
      <c r="Q434" s="243"/>
      <c r="R434" s="243"/>
    </row>
    <row r="435" spans="1:18" ht="31.5" hidden="1" customHeight="1" x14ac:dyDescent="0.2">
      <c r="A435" s="23"/>
      <c r="B435" s="276" t="s">
        <v>991</v>
      </c>
      <c r="C435" s="277"/>
      <c r="D435" s="277"/>
      <c r="E435" s="277"/>
      <c r="F435" s="277"/>
      <c r="G435" s="277"/>
      <c r="H435" s="277"/>
      <c r="I435" s="277"/>
      <c r="J435" s="278"/>
      <c r="K435" s="44"/>
      <c r="M435" s="243"/>
      <c r="P435" s="242"/>
    </row>
    <row r="436" spans="1:18" ht="25.5" hidden="1" x14ac:dyDescent="0.2">
      <c r="A436" s="23" t="s">
        <v>5</v>
      </c>
      <c r="B436" s="174" t="s">
        <v>593</v>
      </c>
      <c r="C436" s="97" t="s">
        <v>588</v>
      </c>
      <c r="D436" s="18">
        <v>95.7</v>
      </c>
      <c r="E436" s="18">
        <v>85</v>
      </c>
      <c r="F436" s="18">
        <v>85</v>
      </c>
      <c r="G436" s="182">
        <f>(F436/E436)*100%</f>
        <v>1</v>
      </c>
      <c r="H436" s="182"/>
      <c r="I436" s="16"/>
      <c r="J436" s="15"/>
      <c r="K436" s="44"/>
      <c r="N436" s="243"/>
      <c r="P436" s="242"/>
    </row>
    <row r="437" spans="1:18" ht="89.25" hidden="1" x14ac:dyDescent="0.2">
      <c r="A437" s="23" t="s">
        <v>4</v>
      </c>
      <c r="B437" s="174" t="s">
        <v>594</v>
      </c>
      <c r="C437" s="97" t="s">
        <v>588</v>
      </c>
      <c r="D437" s="18">
        <v>100</v>
      </c>
      <c r="E437" s="18">
        <v>100</v>
      </c>
      <c r="F437" s="18">
        <v>100.5</v>
      </c>
      <c r="G437" s="182">
        <f>F437/E437*100%</f>
        <v>1.0049999999999999</v>
      </c>
      <c r="H437" s="182"/>
      <c r="I437" s="16"/>
      <c r="J437" s="15"/>
      <c r="K437" s="44"/>
      <c r="M437" s="243"/>
      <c r="P437" s="242"/>
    </row>
    <row r="438" spans="1:18" ht="25.5" hidden="1" x14ac:dyDescent="0.2">
      <c r="A438" s="23" t="s">
        <v>10</v>
      </c>
      <c r="B438" s="174" t="s">
        <v>595</v>
      </c>
      <c r="C438" s="97" t="s">
        <v>588</v>
      </c>
      <c r="D438" s="18">
        <v>20</v>
      </c>
      <c r="E438" s="18">
        <v>20</v>
      </c>
      <c r="F438" s="18">
        <v>20</v>
      </c>
      <c r="G438" s="182">
        <f>(F438/E438)*100%</f>
        <v>1</v>
      </c>
      <c r="H438" s="182"/>
      <c r="I438" s="16"/>
      <c r="J438" s="15"/>
      <c r="K438" s="44"/>
      <c r="N438" s="243"/>
      <c r="P438" s="242"/>
    </row>
    <row r="439" spans="1:18" ht="51" hidden="1" x14ac:dyDescent="0.2">
      <c r="A439" s="23" t="s">
        <v>28</v>
      </c>
      <c r="B439" s="97" t="s">
        <v>596</v>
      </c>
      <c r="C439" s="97" t="s">
        <v>597</v>
      </c>
      <c r="D439" s="18">
        <v>96</v>
      </c>
      <c r="E439" s="18">
        <v>96.3</v>
      </c>
      <c r="F439" s="18">
        <v>96</v>
      </c>
      <c r="G439" s="182">
        <f>(F439/E439)*100%</f>
        <v>0.99688473520249221</v>
      </c>
      <c r="H439" s="182"/>
      <c r="I439" s="16"/>
      <c r="J439" s="15"/>
      <c r="K439" s="44"/>
      <c r="M439" s="243"/>
      <c r="P439" s="242"/>
    </row>
    <row r="440" spans="1:18" ht="25.5" hidden="1" x14ac:dyDescent="0.2">
      <c r="A440" s="23" t="s">
        <v>29</v>
      </c>
      <c r="B440" s="97" t="s">
        <v>598</v>
      </c>
      <c r="C440" s="97" t="s">
        <v>597</v>
      </c>
      <c r="D440" s="18">
        <v>53</v>
      </c>
      <c r="E440" s="18">
        <v>53.1</v>
      </c>
      <c r="F440" s="18">
        <v>53</v>
      </c>
      <c r="G440" s="182">
        <f>(F440/E440)*100%</f>
        <v>0.99811676082862522</v>
      </c>
      <c r="H440" s="182"/>
      <c r="I440" s="16"/>
      <c r="J440" s="15"/>
      <c r="K440" s="44"/>
      <c r="N440" s="243"/>
      <c r="P440" s="242"/>
    </row>
    <row r="441" spans="1:18" ht="38.25" hidden="1" x14ac:dyDescent="0.2">
      <c r="A441" s="23" t="s">
        <v>30</v>
      </c>
      <c r="B441" s="174" t="s">
        <v>599</v>
      </c>
      <c r="C441" s="97" t="s">
        <v>588</v>
      </c>
      <c r="D441" s="18">
        <v>40.200000000000003</v>
      </c>
      <c r="E441" s="18">
        <v>47</v>
      </c>
      <c r="F441" s="18">
        <v>42.9</v>
      </c>
      <c r="G441" s="182">
        <f>(F441/E441)*100%</f>
        <v>0.91276595744680844</v>
      </c>
      <c r="H441" s="183"/>
      <c r="I441" s="78"/>
      <c r="J441" s="15"/>
      <c r="K441" s="44" t="s">
        <v>600</v>
      </c>
      <c r="M441" s="243"/>
      <c r="P441" s="242"/>
    </row>
    <row r="442" spans="1:18" ht="63.75" hidden="1" x14ac:dyDescent="0.2">
      <c r="A442" s="23" t="s">
        <v>129</v>
      </c>
      <c r="B442" s="174" t="s">
        <v>601</v>
      </c>
      <c r="C442" s="97" t="s">
        <v>588</v>
      </c>
      <c r="D442" s="18">
        <v>51.1</v>
      </c>
      <c r="E442" s="18">
        <v>60</v>
      </c>
      <c r="F442" s="18">
        <v>53.1</v>
      </c>
      <c r="G442" s="184">
        <f>(F442/E442)*100%</f>
        <v>0.88500000000000001</v>
      </c>
      <c r="H442" s="184"/>
      <c r="I442" s="97" t="s">
        <v>602</v>
      </c>
      <c r="J442" s="185"/>
      <c r="K442" s="44"/>
      <c r="N442" s="243"/>
      <c r="P442" s="242"/>
    </row>
    <row r="443" spans="1:18" ht="25.5" hidden="1" x14ac:dyDescent="0.2">
      <c r="A443" s="23" t="s">
        <v>131</v>
      </c>
      <c r="B443" s="174" t="s">
        <v>603</v>
      </c>
      <c r="C443" s="97" t="s">
        <v>604</v>
      </c>
      <c r="D443" s="18">
        <v>0.1</v>
      </c>
      <c r="E443" s="18">
        <v>0.1</v>
      </c>
      <c r="F443" s="18">
        <v>0</v>
      </c>
      <c r="G443" s="182">
        <v>1</v>
      </c>
      <c r="H443" s="186"/>
      <c r="I443" s="73"/>
      <c r="J443" s="15"/>
      <c r="K443" s="187"/>
      <c r="M443" s="243"/>
      <c r="P443" s="242"/>
    </row>
    <row r="444" spans="1:18" ht="25.5" hidden="1" x14ac:dyDescent="0.2">
      <c r="A444" s="23" t="s">
        <v>133</v>
      </c>
      <c r="B444" s="174" t="s">
        <v>605</v>
      </c>
      <c r="C444" s="97" t="s">
        <v>604</v>
      </c>
      <c r="D444" s="18">
        <v>2.67</v>
      </c>
      <c r="E444" s="18">
        <v>1</v>
      </c>
      <c r="F444" s="18">
        <v>3.76</v>
      </c>
      <c r="G444" s="182">
        <f>(E444/F444)*100%</f>
        <v>0.26595744680851063</v>
      </c>
      <c r="H444" s="182"/>
      <c r="I444" s="16"/>
      <c r="J444" s="15"/>
      <c r="K444" s="44" t="s">
        <v>600</v>
      </c>
      <c r="N444" s="243"/>
      <c r="P444" s="242"/>
    </row>
    <row r="445" spans="1:18" ht="25.5" hidden="1" x14ac:dyDescent="0.2">
      <c r="A445" s="23" t="s">
        <v>155</v>
      </c>
      <c r="B445" s="174" t="s">
        <v>606</v>
      </c>
      <c r="C445" s="97" t="s">
        <v>604</v>
      </c>
      <c r="D445" s="18">
        <v>0</v>
      </c>
      <c r="E445" s="18">
        <v>0.9</v>
      </c>
      <c r="F445" s="18">
        <v>0</v>
      </c>
      <c r="G445" s="182">
        <v>1</v>
      </c>
      <c r="H445" s="182"/>
      <c r="I445" s="16"/>
      <c r="J445" s="15"/>
      <c r="K445" s="187"/>
      <c r="M445" s="243"/>
      <c r="P445" s="242"/>
    </row>
    <row r="446" spans="1:18" ht="38.25" hidden="1" x14ac:dyDescent="0.2">
      <c r="A446" s="23" t="s">
        <v>158</v>
      </c>
      <c r="B446" s="174" t="s">
        <v>607</v>
      </c>
      <c r="C446" s="97" t="s">
        <v>608</v>
      </c>
      <c r="D446" s="18">
        <v>0.2</v>
      </c>
      <c r="E446" s="18">
        <v>0.9</v>
      </c>
      <c r="F446" s="18">
        <v>0.2</v>
      </c>
      <c r="G446" s="182">
        <f>E446/F446*100%</f>
        <v>4.5</v>
      </c>
      <c r="H446" s="182"/>
      <c r="I446" s="16"/>
      <c r="J446" s="15"/>
      <c r="K446" s="44"/>
      <c r="N446" s="243"/>
      <c r="P446" s="242"/>
    </row>
    <row r="447" spans="1:18" ht="38.25" hidden="1" x14ac:dyDescent="0.2">
      <c r="A447" s="23" t="s">
        <v>161</v>
      </c>
      <c r="B447" s="174" t="s">
        <v>609</v>
      </c>
      <c r="C447" s="97" t="s">
        <v>608</v>
      </c>
      <c r="D447" s="18">
        <v>5.94</v>
      </c>
      <c r="E447" s="18">
        <v>2.6</v>
      </c>
      <c r="F447" s="18">
        <v>8.51</v>
      </c>
      <c r="G447" s="182">
        <f>(E447/F447)*100%</f>
        <v>0.30552291421856642</v>
      </c>
      <c r="H447" s="182"/>
      <c r="I447" s="16"/>
      <c r="J447" s="15"/>
      <c r="K447" s="44" t="s">
        <v>600</v>
      </c>
      <c r="M447" s="243"/>
      <c r="P447" s="242"/>
    </row>
    <row r="448" spans="1:18" ht="38.25" hidden="1" x14ac:dyDescent="0.2">
      <c r="A448" s="23" t="s">
        <v>165</v>
      </c>
      <c r="B448" s="174" t="s">
        <v>610</v>
      </c>
      <c r="C448" s="97" t="s">
        <v>588</v>
      </c>
      <c r="D448" s="21">
        <v>96.8</v>
      </c>
      <c r="E448" s="21">
        <v>95</v>
      </c>
      <c r="F448" s="21">
        <v>89.7</v>
      </c>
      <c r="G448" s="182">
        <f>(F448/E448)*100%</f>
        <v>0.9442105263157895</v>
      </c>
      <c r="H448" s="182"/>
      <c r="I448" s="16"/>
      <c r="J448" s="15"/>
      <c r="K448" s="44" t="s">
        <v>600</v>
      </c>
      <c r="N448" s="243"/>
      <c r="P448" s="242"/>
    </row>
    <row r="449" spans="1:16" ht="51" hidden="1" x14ac:dyDescent="0.2">
      <c r="A449" s="23" t="s">
        <v>168</v>
      </c>
      <c r="B449" s="174" t="s">
        <v>611</v>
      </c>
      <c r="C449" s="97" t="s">
        <v>588</v>
      </c>
      <c r="D449" s="21">
        <v>96.6</v>
      </c>
      <c r="E449" s="21">
        <v>95</v>
      </c>
      <c r="F449" s="21">
        <v>95.1</v>
      </c>
      <c r="G449" s="182">
        <f>F449/E449*100%</f>
        <v>1.0010526315789474</v>
      </c>
      <c r="H449" s="182"/>
      <c r="I449" s="16"/>
      <c r="J449" s="15"/>
      <c r="K449" s="44"/>
      <c r="M449" s="243"/>
      <c r="P449" s="242"/>
    </row>
    <row r="450" spans="1:16" ht="38.25" hidden="1" x14ac:dyDescent="0.2">
      <c r="A450" s="23" t="s">
        <v>170</v>
      </c>
      <c r="B450" s="174" t="s">
        <v>612</v>
      </c>
      <c r="C450" s="97" t="s">
        <v>588</v>
      </c>
      <c r="D450" s="21">
        <v>97</v>
      </c>
      <c r="E450" s="21">
        <v>95</v>
      </c>
      <c r="F450" s="21">
        <v>91.1</v>
      </c>
      <c r="G450" s="182">
        <f>(F450/E450)*100%</f>
        <v>0.95894736842105255</v>
      </c>
      <c r="H450" s="182"/>
      <c r="I450" s="16"/>
      <c r="J450" s="15"/>
      <c r="K450" s="44" t="s">
        <v>600</v>
      </c>
      <c r="N450" s="243"/>
      <c r="P450" s="242"/>
    </row>
    <row r="451" spans="1:16" ht="38.25" hidden="1" x14ac:dyDescent="0.2">
      <c r="A451" s="23" t="s">
        <v>172</v>
      </c>
      <c r="B451" s="174" t="s">
        <v>613</v>
      </c>
      <c r="C451" s="97" t="s">
        <v>588</v>
      </c>
      <c r="D451" s="21">
        <v>97</v>
      </c>
      <c r="E451" s="21">
        <v>95</v>
      </c>
      <c r="F451" s="21">
        <v>89.2</v>
      </c>
      <c r="G451" s="182">
        <f>(F451/E451)*100%</f>
        <v>0.93894736842105264</v>
      </c>
      <c r="H451" s="182"/>
      <c r="I451" s="16"/>
      <c r="J451" s="15"/>
      <c r="K451" s="44" t="s">
        <v>600</v>
      </c>
      <c r="M451" s="243"/>
      <c r="P451" s="242"/>
    </row>
    <row r="452" spans="1:16" ht="51" hidden="1" x14ac:dyDescent="0.2">
      <c r="A452" s="23" t="s">
        <v>175</v>
      </c>
      <c r="B452" s="174" t="s">
        <v>614</v>
      </c>
      <c r="C452" s="97" t="s">
        <v>588</v>
      </c>
      <c r="D452" s="21">
        <v>97</v>
      </c>
      <c r="E452" s="21">
        <v>95</v>
      </c>
      <c r="F452" s="21">
        <v>98.6</v>
      </c>
      <c r="G452" s="182">
        <f>F452/E452*100%</f>
        <v>1.0378947368421052</v>
      </c>
      <c r="H452" s="182"/>
      <c r="I452" s="16"/>
      <c r="J452" s="15"/>
      <c r="K452" s="44"/>
      <c r="N452" s="243"/>
      <c r="P452" s="242"/>
    </row>
    <row r="453" spans="1:16" ht="38.25" hidden="1" x14ac:dyDescent="0.2">
      <c r="A453" s="23" t="s">
        <v>177</v>
      </c>
      <c r="B453" s="174" t="s">
        <v>615</v>
      </c>
      <c r="C453" s="97" t="s">
        <v>588</v>
      </c>
      <c r="D453" s="21">
        <v>93.8</v>
      </c>
      <c r="E453" s="21">
        <v>88</v>
      </c>
      <c r="F453" s="21">
        <v>93.4</v>
      </c>
      <c r="G453" s="182">
        <f>F453/E453*100%</f>
        <v>1.0613636363636365</v>
      </c>
      <c r="H453" s="182"/>
      <c r="I453" s="16"/>
      <c r="J453" s="15"/>
      <c r="K453" s="44"/>
      <c r="M453" s="243"/>
      <c r="P453" s="242"/>
    </row>
    <row r="454" spans="1:16" ht="38.25" hidden="1" x14ac:dyDescent="0.2">
      <c r="A454" s="23" t="s">
        <v>179</v>
      </c>
      <c r="B454" s="174" t="s">
        <v>616</v>
      </c>
      <c r="C454" s="97" t="s">
        <v>588</v>
      </c>
      <c r="D454" s="21">
        <v>21.1</v>
      </c>
      <c r="E454" s="21">
        <v>21.2</v>
      </c>
      <c r="F454" s="21">
        <v>21</v>
      </c>
      <c r="G454" s="182">
        <f>E454/F454*100%</f>
        <v>1.0095238095238095</v>
      </c>
      <c r="H454" s="182"/>
      <c r="I454" s="16"/>
      <c r="J454" s="15"/>
      <c r="K454" s="44"/>
      <c r="N454" s="243"/>
      <c r="P454" s="242"/>
    </row>
    <row r="455" spans="1:16" ht="38.25" hidden="1" x14ac:dyDescent="0.2">
      <c r="A455" s="23" t="s">
        <v>181</v>
      </c>
      <c r="B455" s="174" t="s">
        <v>617</v>
      </c>
      <c r="C455" s="97" t="s">
        <v>588</v>
      </c>
      <c r="D455" s="21">
        <v>30.3</v>
      </c>
      <c r="E455" s="21">
        <v>25.7</v>
      </c>
      <c r="F455" s="21">
        <v>24</v>
      </c>
      <c r="G455" s="182">
        <f>E455/F455*100%</f>
        <v>1.0708333333333333</v>
      </c>
      <c r="H455" s="182"/>
      <c r="I455" s="16"/>
      <c r="J455" s="15"/>
      <c r="K455" s="44"/>
      <c r="M455" s="243"/>
      <c r="P455" s="242"/>
    </row>
    <row r="456" spans="1:16" ht="25.5" hidden="1" x14ac:dyDescent="0.2">
      <c r="A456" s="23" t="s">
        <v>183</v>
      </c>
      <c r="B456" s="174" t="s">
        <v>618</v>
      </c>
      <c r="C456" s="97" t="s">
        <v>608</v>
      </c>
      <c r="D456" s="21">
        <v>16.5</v>
      </c>
      <c r="E456" s="21">
        <v>17</v>
      </c>
      <c r="F456" s="21">
        <v>17.600000000000001</v>
      </c>
      <c r="G456" s="182">
        <f>(E456/F456)*100%</f>
        <v>0.96590909090909083</v>
      </c>
      <c r="H456" s="182"/>
      <c r="I456" s="16"/>
      <c r="J456" s="15" t="s">
        <v>619</v>
      </c>
      <c r="K456" s="44"/>
      <c r="N456" s="243"/>
      <c r="P456" s="242"/>
    </row>
    <row r="457" spans="1:16" ht="63.75" hidden="1" x14ac:dyDescent="0.2">
      <c r="A457" s="23" t="s">
        <v>185</v>
      </c>
      <c r="B457" s="97" t="s">
        <v>620</v>
      </c>
      <c r="C457" s="97" t="s">
        <v>621</v>
      </c>
      <c r="D457" s="21">
        <v>4.5999999999999999E-2</v>
      </c>
      <c r="E457" s="21">
        <v>4.3999999999999997E-2</v>
      </c>
      <c r="F457" s="21">
        <v>4.7E-2</v>
      </c>
      <c r="G457" s="182">
        <f>(E457/F457)*100%</f>
        <v>0.93617021276595735</v>
      </c>
      <c r="H457" s="182"/>
      <c r="I457" s="16"/>
      <c r="J457" s="15"/>
      <c r="K457" s="44"/>
      <c r="M457" s="243"/>
      <c r="P457" s="242"/>
    </row>
    <row r="458" spans="1:16" hidden="1" x14ac:dyDescent="0.2">
      <c r="A458" s="23"/>
      <c r="B458" s="255" t="s">
        <v>701</v>
      </c>
      <c r="C458" s="255"/>
      <c r="D458" s="255"/>
      <c r="E458" s="255"/>
      <c r="F458" s="255"/>
      <c r="G458" s="255"/>
      <c r="H458" s="255"/>
      <c r="I458" s="255"/>
      <c r="J458" s="255"/>
      <c r="K458" s="44"/>
      <c r="N458" s="243"/>
      <c r="P458" s="242"/>
    </row>
    <row r="459" spans="1:16" ht="51" hidden="1" x14ac:dyDescent="0.2">
      <c r="A459" s="23" t="s">
        <v>5</v>
      </c>
      <c r="B459" s="174" t="s">
        <v>622</v>
      </c>
      <c r="C459" s="97" t="s">
        <v>588</v>
      </c>
      <c r="D459" s="18">
        <v>73.599999999999994</v>
      </c>
      <c r="E459" s="18">
        <v>58.8</v>
      </c>
      <c r="F459" s="18">
        <v>64.2</v>
      </c>
      <c r="G459" s="43">
        <f>F459/E459*100%</f>
        <v>1.0918367346938775</v>
      </c>
      <c r="H459" s="43"/>
      <c r="I459" s="16"/>
      <c r="J459" s="15"/>
      <c r="K459" s="44"/>
      <c r="M459" s="243"/>
      <c r="P459" s="242"/>
    </row>
    <row r="460" spans="1:16" ht="63.75" hidden="1" x14ac:dyDescent="0.2">
      <c r="A460" s="23" t="s">
        <v>4</v>
      </c>
      <c r="B460" s="174" t="s">
        <v>623</v>
      </c>
      <c r="C460" s="97" t="s">
        <v>588</v>
      </c>
      <c r="D460" s="18">
        <v>42</v>
      </c>
      <c r="E460" s="18">
        <v>23</v>
      </c>
      <c r="F460" s="18">
        <v>43.5</v>
      </c>
      <c r="G460" s="43">
        <f>F460/E460*100%</f>
        <v>1.8913043478260869</v>
      </c>
      <c r="H460" s="43"/>
      <c r="I460" s="16"/>
      <c r="J460" s="15"/>
      <c r="K460" s="44"/>
      <c r="N460" s="243"/>
      <c r="P460" s="242"/>
    </row>
    <row r="461" spans="1:16" ht="63.75" hidden="1" x14ac:dyDescent="0.2">
      <c r="A461" s="23" t="s">
        <v>10</v>
      </c>
      <c r="B461" s="174" t="s">
        <v>624</v>
      </c>
      <c r="C461" s="97" t="s">
        <v>588</v>
      </c>
      <c r="D461" s="18">
        <v>8</v>
      </c>
      <c r="E461" s="18">
        <v>8.1999999999999993</v>
      </c>
      <c r="F461" s="18">
        <v>3.1</v>
      </c>
      <c r="G461" s="43">
        <f>(F461/E461)*100%</f>
        <v>0.37804878048780494</v>
      </c>
      <c r="H461" s="43"/>
      <c r="I461" s="16"/>
      <c r="J461" s="15"/>
      <c r="K461" s="44" t="s">
        <v>600</v>
      </c>
      <c r="M461" s="243"/>
      <c r="P461" s="242"/>
    </row>
    <row r="462" spans="1:16" ht="63.75" hidden="1" x14ac:dyDescent="0.2">
      <c r="A462" s="23" t="s">
        <v>28</v>
      </c>
      <c r="B462" s="174" t="s">
        <v>625</v>
      </c>
      <c r="C462" s="97" t="s">
        <v>608</v>
      </c>
      <c r="D462" s="18">
        <v>6.8</v>
      </c>
      <c r="E462" s="18">
        <v>7</v>
      </c>
      <c r="F462" s="18">
        <v>10.4</v>
      </c>
      <c r="G462" s="43">
        <f>F462/E462*100%</f>
        <v>1.4857142857142858</v>
      </c>
      <c r="H462" s="43"/>
      <c r="I462" s="16"/>
      <c r="J462" s="15"/>
      <c r="K462" s="44"/>
      <c r="N462" s="243"/>
      <c r="P462" s="242"/>
    </row>
    <row r="463" spans="1:16" ht="63.75" hidden="1" x14ac:dyDescent="0.2">
      <c r="A463" s="23" t="s">
        <v>29</v>
      </c>
      <c r="B463" s="174" t="s">
        <v>626</v>
      </c>
      <c r="C463" s="97" t="s">
        <v>608</v>
      </c>
      <c r="D463" s="18">
        <v>8</v>
      </c>
      <c r="E463" s="18">
        <v>8.1999999999999993</v>
      </c>
      <c r="F463" s="18">
        <v>8.5</v>
      </c>
      <c r="G463" s="43">
        <f>F463/E463*100%</f>
        <v>1.0365853658536586</v>
      </c>
      <c r="H463" s="43"/>
      <c r="I463" s="16"/>
      <c r="J463" s="15"/>
      <c r="K463" s="44"/>
      <c r="M463" s="243"/>
      <c r="P463" s="242"/>
    </row>
    <row r="464" spans="1:16" ht="63.75" hidden="1" x14ac:dyDescent="0.2">
      <c r="A464" s="23" t="s">
        <v>30</v>
      </c>
      <c r="B464" s="174" t="s">
        <v>627</v>
      </c>
      <c r="C464" s="97" t="s">
        <v>608</v>
      </c>
      <c r="D464" s="18">
        <v>6.8</v>
      </c>
      <c r="E464" s="18">
        <v>7</v>
      </c>
      <c r="F464" s="18">
        <v>6.9</v>
      </c>
      <c r="G464" s="43">
        <f>(F464/E464)*100%</f>
        <v>0.98571428571428577</v>
      </c>
      <c r="H464" s="43"/>
      <c r="I464" s="16"/>
      <c r="J464" s="15"/>
      <c r="K464" s="44"/>
      <c r="N464" s="243"/>
      <c r="P464" s="242"/>
    </row>
    <row r="465" spans="1:16" ht="51" hidden="1" x14ac:dyDescent="0.2">
      <c r="A465" s="23" t="s">
        <v>129</v>
      </c>
      <c r="B465" s="174" t="s">
        <v>628</v>
      </c>
      <c r="C465" s="97" t="s">
        <v>588</v>
      </c>
      <c r="D465" s="18">
        <v>17</v>
      </c>
      <c r="E465" s="18">
        <v>20.5</v>
      </c>
      <c r="F465" s="18">
        <v>16.8</v>
      </c>
      <c r="G465" s="43">
        <f>E465/F465*100%</f>
        <v>1.2202380952380951</v>
      </c>
      <c r="H465" s="43"/>
      <c r="I465" s="16"/>
      <c r="J465" s="15"/>
      <c r="K465" s="44"/>
      <c r="M465" s="243"/>
      <c r="P465" s="242"/>
    </row>
    <row r="466" spans="1:16" ht="76.5" hidden="1" x14ac:dyDescent="0.2">
      <c r="A466" s="23" t="s">
        <v>131</v>
      </c>
      <c r="B466" s="174" t="s">
        <v>629</v>
      </c>
      <c r="C466" s="97" t="s">
        <v>588</v>
      </c>
      <c r="D466" s="18">
        <v>53.4</v>
      </c>
      <c r="E466" s="18">
        <v>54.9</v>
      </c>
      <c r="F466" s="18">
        <v>54</v>
      </c>
      <c r="G466" s="43">
        <f>(F466/E466)*100%</f>
        <v>0.98360655737704916</v>
      </c>
      <c r="H466" s="43"/>
      <c r="I466" s="16"/>
      <c r="J466" s="15"/>
      <c r="K466" s="44" t="s">
        <v>600</v>
      </c>
      <c r="N466" s="243"/>
      <c r="P466" s="242"/>
    </row>
    <row r="467" spans="1:16" ht="38.25" hidden="1" x14ac:dyDescent="0.2">
      <c r="A467" s="23" t="s">
        <v>133</v>
      </c>
      <c r="B467" s="174" t="s">
        <v>630</v>
      </c>
      <c r="C467" s="97" t="s">
        <v>588</v>
      </c>
      <c r="D467" s="18">
        <v>30.3</v>
      </c>
      <c r="E467" s="18">
        <v>30.1</v>
      </c>
      <c r="F467" s="18">
        <v>29.1</v>
      </c>
      <c r="G467" s="43">
        <f>E467/F467*100%</f>
        <v>1.034364261168385</v>
      </c>
      <c r="H467" s="43"/>
      <c r="I467" s="16"/>
      <c r="J467" s="15"/>
      <c r="K467" s="44"/>
      <c r="M467" s="243"/>
      <c r="P467" s="242"/>
    </row>
    <row r="468" spans="1:16" ht="51" hidden="1" x14ac:dyDescent="0.2">
      <c r="A468" s="23" t="s">
        <v>155</v>
      </c>
      <c r="B468" s="174" t="s">
        <v>631</v>
      </c>
      <c r="C468" s="97" t="s">
        <v>588</v>
      </c>
      <c r="D468" s="18">
        <v>84.7</v>
      </c>
      <c r="E468" s="18">
        <v>85.5</v>
      </c>
      <c r="F468" s="18">
        <v>80.8</v>
      </c>
      <c r="G468" s="43">
        <f>F468/E468</f>
        <v>0.94502923976608189</v>
      </c>
      <c r="H468" s="43"/>
      <c r="I468" s="16"/>
      <c r="J468" s="15"/>
      <c r="K468" s="44" t="s">
        <v>600</v>
      </c>
      <c r="L468" s="245"/>
      <c r="N468" s="243"/>
      <c r="P468" s="242"/>
    </row>
    <row r="469" spans="1:16" ht="51" hidden="1" x14ac:dyDescent="0.2">
      <c r="A469" s="23" t="s">
        <v>158</v>
      </c>
      <c r="B469" s="174" t="s">
        <v>632</v>
      </c>
      <c r="C469" s="97" t="s">
        <v>588</v>
      </c>
      <c r="D469" s="18">
        <v>4.3</v>
      </c>
      <c r="E469" s="18">
        <v>3.2</v>
      </c>
      <c r="F469" s="18">
        <v>2.2999999999999998</v>
      </c>
      <c r="G469" s="43">
        <f>E469/F469*100%</f>
        <v>1.3913043478260871</v>
      </c>
      <c r="H469" s="43"/>
      <c r="I469" s="16"/>
      <c r="J469" s="15"/>
      <c r="K469" s="44"/>
      <c r="M469" s="243"/>
      <c r="P469" s="242"/>
    </row>
    <row r="470" spans="1:16" ht="38.25" hidden="1" x14ac:dyDescent="0.2">
      <c r="A470" s="23" t="s">
        <v>161</v>
      </c>
      <c r="B470" s="97" t="s">
        <v>633</v>
      </c>
      <c r="C470" s="97" t="s">
        <v>608</v>
      </c>
      <c r="D470" s="18">
        <v>3550</v>
      </c>
      <c r="E470" s="18">
        <v>3581</v>
      </c>
      <c r="F470" s="18">
        <v>5021</v>
      </c>
      <c r="G470" s="43">
        <f>F470/E470*100%</f>
        <v>1.4021223122032951</v>
      </c>
      <c r="H470" s="43"/>
      <c r="I470" s="16"/>
      <c r="J470" s="15"/>
      <c r="K470" s="44"/>
      <c r="N470" s="243"/>
      <c r="P470" s="242"/>
    </row>
    <row r="471" spans="1:16" ht="90" hidden="1" x14ac:dyDescent="0.2">
      <c r="A471" s="23" t="s">
        <v>165</v>
      </c>
      <c r="B471" s="174" t="s">
        <v>634</v>
      </c>
      <c r="C471" s="97" t="s">
        <v>588</v>
      </c>
      <c r="D471" s="21">
        <v>44.4</v>
      </c>
      <c r="E471" s="21" t="s">
        <v>635</v>
      </c>
      <c r="F471" s="18">
        <v>56</v>
      </c>
      <c r="G471" s="43">
        <f>F471/30*100%</f>
        <v>1.8666666666666667</v>
      </c>
      <c r="H471" s="43"/>
      <c r="I471" s="46" t="s">
        <v>636</v>
      </c>
      <c r="J471" s="15"/>
      <c r="K471" s="44"/>
      <c r="M471" s="243"/>
      <c r="P471" s="242"/>
    </row>
    <row r="472" spans="1:16" ht="51" hidden="1" x14ac:dyDescent="0.2">
      <c r="A472" s="23" t="s">
        <v>168</v>
      </c>
      <c r="B472" s="174" t="s">
        <v>637</v>
      </c>
      <c r="C472" s="97" t="s">
        <v>588</v>
      </c>
      <c r="D472" s="21">
        <v>99.9</v>
      </c>
      <c r="E472" s="21" t="s">
        <v>638</v>
      </c>
      <c r="F472" s="18">
        <v>99.5</v>
      </c>
      <c r="G472" s="43">
        <f>F472/70*100%</f>
        <v>1.4214285714285715</v>
      </c>
      <c r="H472" s="43"/>
      <c r="I472" s="46" t="s">
        <v>639</v>
      </c>
      <c r="J472" s="15"/>
      <c r="K472" s="44"/>
      <c r="N472" s="243"/>
      <c r="P472" s="242"/>
    </row>
    <row r="473" spans="1:16" ht="63.75" hidden="1" x14ac:dyDescent="0.2">
      <c r="A473" s="23" t="s">
        <v>170</v>
      </c>
      <c r="B473" s="174" t="s">
        <v>640</v>
      </c>
      <c r="C473" s="97" t="s">
        <v>588</v>
      </c>
      <c r="D473" s="18">
        <v>100</v>
      </c>
      <c r="E473" s="18">
        <v>100</v>
      </c>
      <c r="F473" s="18">
        <v>100</v>
      </c>
      <c r="G473" s="43">
        <f>(F473/E473)*100%</f>
        <v>1</v>
      </c>
      <c r="H473" s="43"/>
      <c r="I473" s="16"/>
      <c r="J473" s="15"/>
      <c r="K473" s="44"/>
      <c r="M473" s="243"/>
      <c r="P473" s="242"/>
    </row>
    <row r="474" spans="1:16" ht="63.75" hidden="1" x14ac:dyDescent="0.2">
      <c r="A474" s="23" t="s">
        <v>172</v>
      </c>
      <c r="B474" s="174" t="s">
        <v>641</v>
      </c>
      <c r="C474" s="97" t="s">
        <v>588</v>
      </c>
      <c r="D474" s="18">
        <v>24.7</v>
      </c>
      <c r="E474" s="18">
        <v>21</v>
      </c>
      <c r="F474" s="18">
        <v>24.8</v>
      </c>
      <c r="G474" s="43">
        <f>F474/E474*100%</f>
        <v>1.180952380952381</v>
      </c>
      <c r="H474" s="43"/>
      <c r="I474" s="16"/>
      <c r="J474" s="15"/>
      <c r="K474" s="44"/>
      <c r="N474" s="243"/>
      <c r="P474" s="242"/>
    </row>
    <row r="475" spans="1:16" ht="51" hidden="1" x14ac:dyDescent="0.2">
      <c r="A475" s="23" t="s">
        <v>175</v>
      </c>
      <c r="B475" s="174" t="s">
        <v>642</v>
      </c>
      <c r="C475" s="97" t="s">
        <v>588</v>
      </c>
      <c r="D475" s="18">
        <v>12.5</v>
      </c>
      <c r="E475" s="18">
        <v>15.4</v>
      </c>
      <c r="F475" s="18">
        <v>12.8</v>
      </c>
      <c r="G475" s="43">
        <f>E475/F475*100%</f>
        <v>1.203125</v>
      </c>
      <c r="H475" s="43"/>
      <c r="I475" s="16"/>
      <c r="J475" s="15"/>
      <c r="K475" s="44"/>
      <c r="M475" s="243"/>
      <c r="P475" s="242"/>
    </row>
    <row r="476" spans="1:16" ht="63.75" hidden="1" x14ac:dyDescent="0.2">
      <c r="A476" s="23" t="s">
        <v>177</v>
      </c>
      <c r="B476" s="174" t="s">
        <v>643</v>
      </c>
      <c r="C476" s="97" t="s">
        <v>608</v>
      </c>
      <c r="D476" s="18">
        <v>29.7</v>
      </c>
      <c r="E476" s="18">
        <v>24.1</v>
      </c>
      <c r="F476" s="18">
        <v>32.9</v>
      </c>
      <c r="G476" s="43">
        <f>(E476/F476)*100%</f>
        <v>0.73252279635258366</v>
      </c>
      <c r="H476" s="43"/>
      <c r="I476" s="176" t="s">
        <v>582</v>
      </c>
      <c r="J476" s="15" t="s">
        <v>644</v>
      </c>
      <c r="K476" s="44"/>
      <c r="N476" s="243"/>
      <c r="P476" s="242"/>
    </row>
    <row r="477" spans="1:16" ht="38.25" hidden="1" x14ac:dyDescent="0.2">
      <c r="A477" s="23" t="s">
        <v>179</v>
      </c>
      <c r="B477" s="174" t="s">
        <v>645</v>
      </c>
      <c r="C477" s="97" t="s">
        <v>608</v>
      </c>
      <c r="D477" s="188">
        <v>529</v>
      </c>
      <c r="E477" s="18">
        <v>576.20000000000005</v>
      </c>
      <c r="F477" s="18">
        <v>514.79999999999995</v>
      </c>
      <c r="G477" s="43">
        <f>E477/F477*100%</f>
        <v>1.1192696192696194</v>
      </c>
      <c r="H477" s="43"/>
      <c r="I477" s="16"/>
      <c r="J477" s="15"/>
      <c r="K477" s="44"/>
      <c r="M477" s="243"/>
      <c r="P477" s="242"/>
    </row>
    <row r="478" spans="1:16" ht="51" hidden="1" x14ac:dyDescent="0.2">
      <c r="A478" s="23" t="s">
        <v>181</v>
      </c>
      <c r="B478" s="174" t="s">
        <v>646</v>
      </c>
      <c r="C478" s="97" t="s">
        <v>608</v>
      </c>
      <c r="D478" s="18">
        <v>267</v>
      </c>
      <c r="E478" s="18">
        <v>281.3</v>
      </c>
      <c r="F478" s="18">
        <v>242.5</v>
      </c>
      <c r="G478" s="43">
        <f>E478/F478*100%</f>
        <v>1.1600000000000001</v>
      </c>
      <c r="H478" s="43"/>
      <c r="I478" s="16"/>
      <c r="J478" s="15"/>
      <c r="K478" s="44"/>
      <c r="N478" s="243"/>
      <c r="P478" s="242"/>
    </row>
    <row r="479" spans="1:16" hidden="1" x14ac:dyDescent="0.2">
      <c r="A479" s="189"/>
      <c r="B479" s="255" t="s">
        <v>702</v>
      </c>
      <c r="C479" s="279"/>
      <c r="D479" s="279"/>
      <c r="E479" s="279"/>
      <c r="F479" s="279"/>
      <c r="G479" s="279"/>
      <c r="H479" s="279"/>
      <c r="I479" s="279"/>
      <c r="J479" s="279"/>
      <c r="K479" s="44"/>
      <c r="M479" s="243"/>
      <c r="P479" s="242"/>
    </row>
    <row r="480" spans="1:16" ht="140.25" hidden="1" x14ac:dyDescent="0.2">
      <c r="A480" s="190" t="s">
        <v>5</v>
      </c>
      <c r="B480" s="174" t="s">
        <v>647</v>
      </c>
      <c r="C480" s="97" t="s">
        <v>648</v>
      </c>
      <c r="D480" s="18">
        <v>7</v>
      </c>
      <c r="E480" s="18">
        <v>7</v>
      </c>
      <c r="F480" s="18">
        <v>7</v>
      </c>
      <c r="G480" s="191">
        <v>1</v>
      </c>
      <c r="H480" s="191"/>
      <c r="I480" s="16"/>
      <c r="J480" s="15"/>
      <c r="K480" s="44"/>
      <c r="N480" s="243"/>
      <c r="P480" s="242"/>
    </row>
    <row r="481" spans="1:16" hidden="1" x14ac:dyDescent="0.2">
      <c r="A481" s="23"/>
      <c r="B481" s="255" t="s">
        <v>703</v>
      </c>
      <c r="C481" s="279"/>
      <c r="D481" s="279"/>
      <c r="E481" s="279"/>
      <c r="F481" s="279"/>
      <c r="G481" s="279"/>
      <c r="H481" s="279"/>
      <c r="I481" s="279"/>
      <c r="J481" s="279"/>
      <c r="K481" s="44"/>
      <c r="M481" s="243"/>
      <c r="P481" s="242"/>
    </row>
    <row r="482" spans="1:16" ht="114.75" hidden="1" x14ac:dyDescent="0.2">
      <c r="A482" s="23" t="s">
        <v>5</v>
      </c>
      <c r="B482" s="174" t="s">
        <v>649</v>
      </c>
      <c r="C482" s="97" t="s">
        <v>588</v>
      </c>
      <c r="D482" s="18">
        <v>35</v>
      </c>
      <c r="E482" s="18">
        <v>55.5</v>
      </c>
      <c r="F482" s="18">
        <v>86.5</v>
      </c>
      <c r="G482" s="43">
        <f>F482/E482*100%</f>
        <v>1.5585585585585586</v>
      </c>
      <c r="H482" s="43"/>
      <c r="I482" s="16"/>
      <c r="J482" s="15"/>
      <c r="K482" s="44"/>
      <c r="N482" s="243"/>
      <c r="P482" s="242"/>
    </row>
    <row r="483" spans="1:16" ht="89.25" hidden="1" x14ac:dyDescent="0.2">
      <c r="A483" s="23" t="s">
        <v>4</v>
      </c>
      <c r="B483" s="174" t="s">
        <v>650</v>
      </c>
      <c r="C483" s="97" t="s">
        <v>588</v>
      </c>
      <c r="D483" s="18">
        <v>98</v>
      </c>
      <c r="E483" s="18">
        <v>98</v>
      </c>
      <c r="F483" s="18">
        <v>96.8</v>
      </c>
      <c r="G483" s="43">
        <f>(F483/E483)*100%</f>
        <v>0.98775510204081629</v>
      </c>
      <c r="H483" s="43"/>
      <c r="I483" s="16"/>
      <c r="J483" s="15"/>
      <c r="K483" s="44" t="s">
        <v>600</v>
      </c>
      <c r="M483" s="243"/>
      <c r="P483" s="242"/>
    </row>
    <row r="484" spans="1:16" ht="76.5" hidden="1" x14ac:dyDescent="0.2">
      <c r="A484" s="23" t="s">
        <v>10</v>
      </c>
      <c r="B484" s="174" t="s">
        <v>651</v>
      </c>
      <c r="C484" s="97" t="s">
        <v>588</v>
      </c>
      <c r="D484" s="18">
        <v>95</v>
      </c>
      <c r="E484" s="18">
        <v>95</v>
      </c>
      <c r="F484" s="18">
        <v>96.4</v>
      </c>
      <c r="G484" s="43">
        <f>F484/E484*100%</f>
        <v>1.0147368421052632</v>
      </c>
      <c r="H484" s="43"/>
      <c r="I484" s="16"/>
      <c r="J484" s="15"/>
      <c r="K484" s="44"/>
      <c r="N484" s="243"/>
      <c r="P484" s="242"/>
    </row>
    <row r="485" spans="1:16" ht="38.25" hidden="1" x14ac:dyDescent="0.2">
      <c r="A485" s="23" t="s">
        <v>28</v>
      </c>
      <c r="B485" s="174" t="s">
        <v>652</v>
      </c>
      <c r="C485" s="97" t="s">
        <v>608</v>
      </c>
      <c r="D485" s="18">
        <v>4.8</v>
      </c>
      <c r="E485" s="18">
        <v>5.9</v>
      </c>
      <c r="F485" s="18">
        <v>3.9</v>
      </c>
      <c r="G485" s="43">
        <f>E485/F485*100%</f>
        <v>1.512820512820513</v>
      </c>
      <c r="H485" s="43"/>
      <c r="I485" s="16"/>
      <c r="J485" s="15"/>
      <c r="K485" s="44"/>
      <c r="M485" s="243"/>
      <c r="P485" s="242"/>
    </row>
    <row r="486" spans="1:16" ht="38.25" hidden="1" x14ac:dyDescent="0.2">
      <c r="A486" s="23" t="s">
        <v>29</v>
      </c>
      <c r="B486" s="174" t="s">
        <v>653</v>
      </c>
      <c r="C486" s="97" t="s">
        <v>608</v>
      </c>
      <c r="D486" s="18">
        <v>95</v>
      </c>
      <c r="E486" s="18">
        <v>90</v>
      </c>
      <c r="F486" s="18">
        <v>95.6</v>
      </c>
      <c r="G486" s="43">
        <f>(E486/F486)*100%</f>
        <v>0.94142259414225948</v>
      </c>
      <c r="H486" s="43"/>
      <c r="I486" s="16"/>
      <c r="J486" s="15"/>
      <c r="K486" s="44" t="s">
        <v>600</v>
      </c>
      <c r="N486" s="243"/>
      <c r="P486" s="242"/>
    </row>
    <row r="487" spans="1:16" ht="76.5" hidden="1" x14ac:dyDescent="0.2">
      <c r="A487" s="23" t="s">
        <v>30</v>
      </c>
      <c r="B487" s="174" t="s">
        <v>654</v>
      </c>
      <c r="C487" s="97" t="s">
        <v>588</v>
      </c>
      <c r="D487" s="18">
        <v>0</v>
      </c>
      <c r="E487" s="18">
        <v>0</v>
      </c>
      <c r="F487" s="18">
        <v>0</v>
      </c>
      <c r="G487" s="43"/>
      <c r="H487" s="43"/>
      <c r="I487" s="16"/>
      <c r="J487" s="15"/>
      <c r="K487" s="44" t="s">
        <v>655</v>
      </c>
      <c r="M487" s="243"/>
      <c r="P487" s="242"/>
    </row>
    <row r="488" spans="1:16" ht="114.75" hidden="1" x14ac:dyDescent="0.2">
      <c r="A488" s="23" t="s">
        <v>129</v>
      </c>
      <c r="B488" s="174" t="s">
        <v>656</v>
      </c>
      <c r="C488" s="97" t="s">
        <v>588</v>
      </c>
      <c r="D488" s="18">
        <v>17.7</v>
      </c>
      <c r="E488" s="18">
        <v>26.6</v>
      </c>
      <c r="F488" s="18">
        <v>76.7</v>
      </c>
      <c r="G488" s="43">
        <f>F488/E488*100%</f>
        <v>2.8834586466165413</v>
      </c>
      <c r="H488" s="43"/>
      <c r="I488" s="16"/>
      <c r="J488" s="15"/>
      <c r="K488" s="44"/>
      <c r="N488" s="243"/>
      <c r="P488" s="242"/>
    </row>
    <row r="489" spans="1:16" ht="51" hidden="1" x14ac:dyDescent="0.2">
      <c r="A489" s="23" t="s">
        <v>131</v>
      </c>
      <c r="B489" s="174" t="s">
        <v>657</v>
      </c>
      <c r="C489" s="97" t="s">
        <v>588</v>
      </c>
      <c r="D489" s="18">
        <v>88</v>
      </c>
      <c r="E489" s="18">
        <v>88</v>
      </c>
      <c r="F489" s="18">
        <v>94</v>
      </c>
      <c r="G489" s="43">
        <f>F489/E489*100%</f>
        <v>1.0681818181818181</v>
      </c>
      <c r="H489" s="43"/>
      <c r="I489" s="16"/>
      <c r="J489" s="15"/>
      <c r="K489" s="44"/>
      <c r="M489" s="243"/>
      <c r="P489" s="242"/>
    </row>
    <row r="490" spans="1:16" ht="25.5" hidden="1" x14ac:dyDescent="0.2">
      <c r="A490" s="23" t="s">
        <v>133</v>
      </c>
      <c r="B490" s="174" t="s">
        <v>658</v>
      </c>
      <c r="C490" s="97" t="s">
        <v>390</v>
      </c>
      <c r="D490" s="18">
        <v>20.399999999999999</v>
      </c>
      <c r="E490" s="18">
        <v>18.899999999999999</v>
      </c>
      <c r="F490" s="18">
        <v>22.9</v>
      </c>
      <c r="G490" s="43">
        <f>(E490/F490)*100%</f>
        <v>0.8253275109170306</v>
      </c>
      <c r="H490" s="43"/>
      <c r="I490" s="16"/>
      <c r="J490" s="15"/>
      <c r="K490" s="44" t="s">
        <v>600</v>
      </c>
      <c r="N490" s="243"/>
      <c r="P490" s="242"/>
    </row>
    <row r="491" spans="1:16" hidden="1" x14ac:dyDescent="0.2">
      <c r="A491" s="23"/>
      <c r="B491" s="255" t="s">
        <v>704</v>
      </c>
      <c r="C491" s="279"/>
      <c r="D491" s="279"/>
      <c r="E491" s="279"/>
      <c r="F491" s="279"/>
      <c r="G491" s="279"/>
      <c r="H491" s="279"/>
      <c r="I491" s="279"/>
      <c r="J491" s="279"/>
      <c r="K491" s="44"/>
      <c r="M491" s="243"/>
      <c r="P491" s="242"/>
    </row>
    <row r="492" spans="1:16" ht="25.5" hidden="1" x14ac:dyDescent="0.2">
      <c r="A492" s="23" t="s">
        <v>5</v>
      </c>
      <c r="B492" s="174" t="s">
        <v>659</v>
      </c>
      <c r="C492" s="97" t="s">
        <v>588</v>
      </c>
      <c r="D492" s="18">
        <v>4.5</v>
      </c>
      <c r="E492" s="18">
        <v>4.5</v>
      </c>
      <c r="F492" s="192">
        <v>4.5</v>
      </c>
      <c r="G492" s="43">
        <f>(E492/F492)*100%</f>
        <v>1</v>
      </c>
      <c r="H492" s="43"/>
      <c r="I492" s="16"/>
      <c r="J492" s="15"/>
      <c r="K492" s="44"/>
      <c r="N492" s="243"/>
      <c r="P492" s="242"/>
    </row>
    <row r="493" spans="1:16" ht="63.75" hidden="1" x14ac:dyDescent="0.2">
      <c r="A493" s="23" t="s">
        <v>4</v>
      </c>
      <c r="B493" s="97" t="s">
        <v>660</v>
      </c>
      <c r="C493" s="97" t="s">
        <v>588</v>
      </c>
      <c r="D493" s="18">
        <v>7</v>
      </c>
      <c r="E493" s="18">
        <v>10</v>
      </c>
      <c r="F493" s="192">
        <v>10</v>
      </c>
      <c r="G493" s="43">
        <f>(E493/F493)*100%</f>
        <v>1</v>
      </c>
      <c r="H493" s="43"/>
      <c r="I493" s="16"/>
      <c r="J493" s="15"/>
      <c r="K493" s="44"/>
      <c r="M493" s="243"/>
      <c r="P493" s="242"/>
    </row>
    <row r="494" spans="1:16" ht="38.25" hidden="1" x14ac:dyDescent="0.2">
      <c r="A494" s="23" t="s">
        <v>10</v>
      </c>
      <c r="B494" s="174" t="s">
        <v>661</v>
      </c>
      <c r="C494" s="97" t="s">
        <v>588</v>
      </c>
      <c r="D494" s="18">
        <v>70</v>
      </c>
      <c r="E494" s="18">
        <v>75</v>
      </c>
      <c r="F494" s="192">
        <v>75</v>
      </c>
      <c r="G494" s="43">
        <f>(E494/F494)*100%</f>
        <v>1</v>
      </c>
      <c r="H494" s="43"/>
      <c r="I494" s="16"/>
      <c r="J494" s="15"/>
      <c r="K494" s="44"/>
      <c r="N494" s="243"/>
      <c r="P494" s="242"/>
    </row>
    <row r="495" spans="1:16" hidden="1" x14ac:dyDescent="0.2">
      <c r="A495" s="23"/>
      <c r="B495" s="255" t="s">
        <v>705</v>
      </c>
      <c r="C495" s="279"/>
      <c r="D495" s="279"/>
      <c r="E495" s="279"/>
      <c r="F495" s="279"/>
      <c r="G495" s="279"/>
      <c r="H495" s="279"/>
      <c r="I495" s="279"/>
      <c r="J495" s="279"/>
      <c r="K495" s="44"/>
      <c r="M495" s="243"/>
      <c r="P495" s="242"/>
    </row>
    <row r="496" spans="1:16" ht="51" hidden="1" x14ac:dyDescent="0.2">
      <c r="A496" s="23" t="s">
        <v>5</v>
      </c>
      <c r="B496" s="97" t="s">
        <v>662</v>
      </c>
      <c r="C496" s="97" t="s">
        <v>663</v>
      </c>
      <c r="D496" s="18">
        <v>0</v>
      </c>
      <c r="E496" s="18">
        <v>2.65</v>
      </c>
      <c r="F496" s="192">
        <v>2.2999999999999998</v>
      </c>
      <c r="G496" s="43">
        <f>(F496/E496)*100%</f>
        <v>0.86792452830188671</v>
      </c>
      <c r="H496" s="43"/>
      <c r="I496" s="16"/>
      <c r="J496" s="15"/>
      <c r="K496" s="44" t="s">
        <v>600</v>
      </c>
      <c r="N496" s="243"/>
      <c r="P496" s="242"/>
    </row>
    <row r="497" spans="1:16" ht="51" hidden="1" x14ac:dyDescent="0.2">
      <c r="A497" s="23" t="s">
        <v>4</v>
      </c>
      <c r="B497" s="97" t="s">
        <v>664</v>
      </c>
      <c r="C497" s="97" t="s">
        <v>663</v>
      </c>
      <c r="D497" s="18">
        <v>0</v>
      </c>
      <c r="E497" s="18">
        <v>2.0299999999999998</v>
      </c>
      <c r="F497" s="192">
        <v>2.2999999999999998</v>
      </c>
      <c r="G497" s="43">
        <f>F497/E497*100%</f>
        <v>1.1330049261083743</v>
      </c>
      <c r="H497" s="43"/>
      <c r="I497" s="16"/>
      <c r="J497" s="15"/>
      <c r="K497" s="44"/>
      <c r="M497" s="243"/>
      <c r="P497" s="242"/>
    </row>
    <row r="498" spans="1:16" hidden="1" x14ac:dyDescent="0.2">
      <c r="A498" s="193"/>
      <c r="B498" s="283" t="s">
        <v>706</v>
      </c>
      <c r="C498" s="284"/>
      <c r="D498" s="285"/>
      <c r="E498" s="285"/>
      <c r="F498" s="285"/>
      <c r="G498" s="285"/>
      <c r="H498" s="285"/>
      <c r="I498" s="285"/>
      <c r="J498" s="286"/>
      <c r="K498" s="44"/>
      <c r="N498" s="243"/>
      <c r="P498" s="242"/>
    </row>
    <row r="499" spans="1:16" ht="89.25" hidden="1" x14ac:dyDescent="0.2">
      <c r="A499" s="190" t="s">
        <v>5</v>
      </c>
      <c r="B499" s="97" t="s">
        <v>665</v>
      </c>
      <c r="C499" s="97" t="s">
        <v>588</v>
      </c>
      <c r="D499" s="194">
        <v>98</v>
      </c>
      <c r="E499" s="18">
        <v>98.1</v>
      </c>
      <c r="F499" s="18">
        <v>99</v>
      </c>
      <c r="G499" s="43">
        <f>F499/E499*100%</f>
        <v>1.0091743119266057</v>
      </c>
      <c r="H499" s="43"/>
      <c r="I499" s="16"/>
      <c r="J499" s="15"/>
      <c r="K499" s="44"/>
      <c r="M499" s="243"/>
      <c r="P499" s="242"/>
    </row>
    <row r="500" spans="1:16" ht="76.5" hidden="1" x14ac:dyDescent="0.2">
      <c r="A500" s="190" t="s">
        <v>4</v>
      </c>
      <c r="B500" s="97" t="s">
        <v>666</v>
      </c>
      <c r="C500" s="97" t="s">
        <v>588</v>
      </c>
      <c r="D500" s="194">
        <v>98</v>
      </c>
      <c r="E500" s="18">
        <v>98.1</v>
      </c>
      <c r="F500" s="18">
        <v>99</v>
      </c>
      <c r="G500" s="43">
        <f>F500/E500*100%</f>
        <v>1.0091743119266057</v>
      </c>
      <c r="H500" s="43"/>
      <c r="I500" s="16"/>
      <c r="J500" s="15"/>
      <c r="K500" s="44"/>
      <c r="N500" s="243"/>
      <c r="P500" s="242"/>
    </row>
    <row r="501" spans="1:16" ht="178.5" hidden="1" x14ac:dyDescent="0.2">
      <c r="A501" s="190" t="s">
        <v>10</v>
      </c>
      <c r="B501" s="97" t="s">
        <v>667</v>
      </c>
      <c r="C501" s="97" t="s">
        <v>588</v>
      </c>
      <c r="D501" s="194">
        <v>98</v>
      </c>
      <c r="E501" s="18">
        <v>98.1</v>
      </c>
      <c r="F501" s="18">
        <v>100</v>
      </c>
      <c r="G501" s="43">
        <f>F501/E501*100%</f>
        <v>1.0193679918450562</v>
      </c>
      <c r="H501" s="43"/>
      <c r="I501" s="16"/>
      <c r="J501" s="15"/>
      <c r="K501" s="44"/>
      <c r="M501" s="243"/>
      <c r="P501" s="242"/>
    </row>
    <row r="502" spans="1:16" ht="63.75" hidden="1" x14ac:dyDescent="0.2">
      <c r="A502" s="190" t="s">
        <v>28</v>
      </c>
      <c r="B502" s="97" t="s">
        <v>668</v>
      </c>
      <c r="C502" s="97" t="s">
        <v>588</v>
      </c>
      <c r="D502" s="194">
        <v>0</v>
      </c>
      <c r="E502" s="18">
        <v>18</v>
      </c>
      <c r="F502" s="18">
        <v>28</v>
      </c>
      <c r="G502" s="43">
        <f>F502/E502*100%</f>
        <v>1.5555555555555556</v>
      </c>
      <c r="H502" s="43"/>
      <c r="I502" s="16"/>
      <c r="J502" s="15"/>
      <c r="K502" s="44"/>
      <c r="N502" s="243"/>
      <c r="P502" s="242"/>
    </row>
    <row r="503" spans="1:16" hidden="1" x14ac:dyDescent="0.2">
      <c r="A503" s="23"/>
      <c r="B503" s="255" t="s">
        <v>707</v>
      </c>
      <c r="C503" s="279"/>
      <c r="D503" s="279"/>
      <c r="E503" s="279"/>
      <c r="F503" s="279"/>
      <c r="G503" s="279"/>
      <c r="H503" s="279"/>
      <c r="I503" s="279"/>
      <c r="J503" s="279"/>
      <c r="K503" s="44"/>
      <c r="M503" s="243"/>
      <c r="P503" s="242"/>
    </row>
    <row r="504" spans="1:16" ht="63.75" hidden="1" x14ac:dyDescent="0.2">
      <c r="A504" s="23" t="s">
        <v>5</v>
      </c>
      <c r="B504" s="97" t="s">
        <v>669</v>
      </c>
      <c r="C504" s="97" t="s">
        <v>670</v>
      </c>
      <c r="D504" s="18">
        <v>9</v>
      </c>
      <c r="E504" s="18">
        <v>15</v>
      </c>
      <c r="F504" s="18">
        <v>17</v>
      </c>
      <c r="G504" s="182">
        <f>F504/E504*100%</f>
        <v>1.1333333333333333</v>
      </c>
      <c r="H504" s="182"/>
      <c r="I504" s="16"/>
      <c r="J504" s="15"/>
      <c r="K504" s="44"/>
      <c r="N504" s="243"/>
      <c r="P504" s="242"/>
    </row>
    <row r="505" spans="1:16" ht="114.75" hidden="1" x14ac:dyDescent="0.2">
      <c r="A505" s="23" t="s">
        <v>4</v>
      </c>
      <c r="B505" s="97" t="s">
        <v>671</v>
      </c>
      <c r="C505" s="97" t="s">
        <v>241</v>
      </c>
      <c r="D505" s="18">
        <v>5</v>
      </c>
      <c r="E505" s="18">
        <v>12</v>
      </c>
      <c r="F505" s="18">
        <v>5</v>
      </c>
      <c r="G505" s="182">
        <f>(F505/E505)*100%</f>
        <v>0.41666666666666669</v>
      </c>
      <c r="H505" s="182"/>
      <c r="I505" s="34" t="s">
        <v>672</v>
      </c>
      <c r="J505" s="15"/>
      <c r="K505" s="44"/>
      <c r="M505" s="243"/>
      <c r="P505" s="242"/>
    </row>
    <row r="506" spans="1:16" ht="51" hidden="1" x14ac:dyDescent="0.2">
      <c r="A506" s="23" t="s">
        <v>10</v>
      </c>
      <c r="B506" s="97" t="s">
        <v>673</v>
      </c>
      <c r="C506" s="97" t="s">
        <v>674</v>
      </c>
      <c r="D506" s="18">
        <v>4</v>
      </c>
      <c r="E506" s="18">
        <v>3.75</v>
      </c>
      <c r="F506" s="18">
        <v>3.75</v>
      </c>
      <c r="G506" s="182">
        <f>(F506/E506)*100%</f>
        <v>1</v>
      </c>
      <c r="H506" s="182"/>
      <c r="I506" s="16"/>
      <c r="J506" s="15"/>
      <c r="K506" s="44"/>
      <c r="N506" s="243"/>
      <c r="P506" s="242"/>
    </row>
    <row r="507" spans="1:16" ht="51" hidden="1" x14ac:dyDescent="0.2">
      <c r="A507" s="23" t="s">
        <v>28</v>
      </c>
      <c r="B507" s="97" t="s">
        <v>675</v>
      </c>
      <c r="C507" s="97" t="s">
        <v>676</v>
      </c>
      <c r="D507" s="18">
        <v>375</v>
      </c>
      <c r="E507" s="18">
        <v>750</v>
      </c>
      <c r="F507" s="18">
        <v>750</v>
      </c>
      <c r="G507" s="182">
        <f>(F507/E507)*100%</f>
        <v>1</v>
      </c>
      <c r="H507" s="182"/>
      <c r="I507" s="16"/>
      <c r="J507" s="15"/>
      <c r="K507" s="44"/>
      <c r="M507" s="243"/>
      <c r="P507" s="242"/>
    </row>
    <row r="508" spans="1:16" hidden="1" x14ac:dyDescent="0.2">
      <c r="A508" s="189"/>
      <c r="B508" s="255" t="s">
        <v>708</v>
      </c>
      <c r="C508" s="279"/>
      <c r="D508" s="279"/>
      <c r="E508" s="279"/>
      <c r="F508" s="279"/>
      <c r="G508" s="279"/>
      <c r="H508" s="279"/>
      <c r="I508" s="279"/>
      <c r="J508" s="279"/>
      <c r="K508" s="44"/>
      <c r="N508" s="243"/>
      <c r="P508" s="242"/>
    </row>
    <row r="509" spans="1:16" ht="51" hidden="1" x14ac:dyDescent="0.2">
      <c r="A509" s="190" t="s">
        <v>5</v>
      </c>
      <c r="B509" s="174" t="s">
        <v>677</v>
      </c>
      <c r="C509" s="97" t="s">
        <v>588</v>
      </c>
      <c r="D509" s="18">
        <v>65.5</v>
      </c>
      <c r="E509" s="18">
        <v>41</v>
      </c>
      <c r="F509" s="18">
        <v>65.599999999999994</v>
      </c>
      <c r="G509" s="191">
        <f>F509/E509*100%</f>
        <v>1.5999999999999999</v>
      </c>
      <c r="H509" s="191"/>
      <c r="I509" s="16"/>
      <c r="J509" s="15"/>
      <c r="K509" s="44"/>
      <c r="M509" s="243"/>
      <c r="P509" s="242"/>
    </row>
    <row r="510" spans="1:16" hidden="1" x14ac:dyDescent="0.2">
      <c r="A510" s="23"/>
      <c r="B510" s="255" t="s">
        <v>709</v>
      </c>
      <c r="C510" s="279"/>
      <c r="D510" s="279"/>
      <c r="E510" s="279"/>
      <c r="F510" s="279"/>
      <c r="G510" s="279"/>
      <c r="H510" s="279"/>
      <c r="I510" s="279"/>
      <c r="J510" s="279"/>
      <c r="K510" s="44"/>
      <c r="N510" s="243"/>
      <c r="P510" s="242"/>
    </row>
    <row r="511" spans="1:16" ht="51" hidden="1" x14ac:dyDescent="0.2">
      <c r="A511" s="23" t="s">
        <v>5</v>
      </c>
      <c r="B511" s="97" t="s">
        <v>678</v>
      </c>
      <c r="C511" s="97" t="s">
        <v>608</v>
      </c>
      <c r="D511" s="18">
        <v>24.9</v>
      </c>
      <c r="E511" s="18">
        <v>25.3</v>
      </c>
      <c r="F511" s="18">
        <v>26</v>
      </c>
      <c r="G511" s="182">
        <f>F511/E511*100%</f>
        <v>1.0276679841897234</v>
      </c>
      <c r="H511" s="182"/>
      <c r="I511" s="16"/>
      <c r="J511" s="15"/>
      <c r="K511" s="44"/>
      <c r="M511" s="243"/>
      <c r="P511" s="242"/>
    </row>
    <row r="512" spans="1:16" ht="76.5" hidden="1" x14ac:dyDescent="0.2">
      <c r="A512" s="23" t="s">
        <v>4</v>
      </c>
      <c r="B512" s="97" t="s">
        <v>679</v>
      </c>
      <c r="C512" s="97" t="s">
        <v>680</v>
      </c>
      <c r="D512" s="18">
        <v>80.400000000000006</v>
      </c>
      <c r="E512" s="18">
        <v>80.599999999999994</v>
      </c>
      <c r="F512" s="18">
        <v>79.2</v>
      </c>
      <c r="G512" s="182">
        <f>(F512/E512)*100%</f>
        <v>0.98263027295285366</v>
      </c>
      <c r="H512" s="182"/>
      <c r="I512" s="34" t="s">
        <v>681</v>
      </c>
      <c r="J512" s="15"/>
      <c r="K512" s="44"/>
      <c r="N512" s="243"/>
      <c r="P512" s="242"/>
    </row>
    <row r="513" spans="1:16" ht="42" hidden="1" customHeight="1" x14ac:dyDescent="0.2">
      <c r="A513" s="23" t="s">
        <v>10</v>
      </c>
      <c r="B513" s="97" t="s">
        <v>682</v>
      </c>
      <c r="C513" s="97" t="s">
        <v>608</v>
      </c>
      <c r="D513" s="18">
        <v>2.5</v>
      </c>
      <c r="E513" s="18">
        <v>2.6</v>
      </c>
      <c r="F513" s="18">
        <v>2.75</v>
      </c>
      <c r="G513" s="182">
        <f>F513/E513*100%</f>
        <v>1.0576923076923077</v>
      </c>
      <c r="H513" s="182"/>
      <c r="I513" s="16"/>
      <c r="J513" s="15"/>
      <c r="K513" s="44"/>
      <c r="M513" s="243"/>
      <c r="P513" s="242"/>
    </row>
    <row r="514" spans="1:16" ht="88.5" hidden="1" customHeight="1" x14ac:dyDescent="0.2">
      <c r="A514" s="23" t="s">
        <v>28</v>
      </c>
      <c r="B514" s="97" t="s">
        <v>683</v>
      </c>
      <c r="C514" s="97" t="s">
        <v>608</v>
      </c>
      <c r="D514" s="18">
        <v>800</v>
      </c>
      <c r="E514" s="18">
        <v>700</v>
      </c>
      <c r="F514" s="18">
        <v>563</v>
      </c>
      <c r="G514" s="182">
        <f>E514/F514*100%</f>
        <v>1.2433392539964476</v>
      </c>
      <c r="H514" s="182"/>
      <c r="I514" s="16"/>
      <c r="J514" s="15"/>
      <c r="K514" s="44"/>
      <c r="N514" s="243"/>
      <c r="P514" s="242"/>
    </row>
    <row r="515" spans="1:16" ht="117" hidden="1" customHeight="1" x14ac:dyDescent="0.2">
      <c r="A515" s="23" t="s">
        <v>29</v>
      </c>
      <c r="B515" s="97" t="s">
        <v>684</v>
      </c>
      <c r="C515" s="97" t="s">
        <v>608</v>
      </c>
      <c r="D515" s="18">
        <v>1400</v>
      </c>
      <c r="E515" s="18">
        <v>1270</v>
      </c>
      <c r="F515" s="18">
        <v>810</v>
      </c>
      <c r="G515" s="182">
        <f>E515/F515*100%</f>
        <v>1.5679012345679013</v>
      </c>
      <c r="H515" s="182"/>
      <c r="I515" s="16"/>
      <c r="J515" s="15"/>
      <c r="K515" s="44"/>
      <c r="M515" s="243"/>
      <c r="P515" s="242"/>
    </row>
    <row r="516" spans="1:16" ht="51" hidden="1" x14ac:dyDescent="0.2">
      <c r="A516" s="23" t="s">
        <v>30</v>
      </c>
      <c r="B516" s="97" t="s">
        <v>685</v>
      </c>
      <c r="C516" s="97" t="s">
        <v>608</v>
      </c>
      <c r="D516" s="18">
        <v>295</v>
      </c>
      <c r="E516" s="18">
        <v>320</v>
      </c>
      <c r="F516" s="18">
        <v>427</v>
      </c>
      <c r="G516" s="182">
        <f>F516/E516*100%</f>
        <v>1.3343750000000001</v>
      </c>
      <c r="H516" s="182"/>
      <c r="I516" s="16"/>
      <c r="J516" s="15"/>
      <c r="K516" s="44"/>
      <c r="N516" s="243"/>
      <c r="P516" s="242"/>
    </row>
    <row r="517" spans="1:16" ht="66" hidden="1" customHeight="1" x14ac:dyDescent="0.2">
      <c r="A517" s="23" t="s">
        <v>129</v>
      </c>
      <c r="B517" s="97" t="s">
        <v>686</v>
      </c>
      <c r="C517" s="97" t="s">
        <v>608</v>
      </c>
      <c r="D517" s="18">
        <v>46</v>
      </c>
      <c r="E517" s="18">
        <v>60</v>
      </c>
      <c r="F517" s="18">
        <v>108</v>
      </c>
      <c r="G517" s="182">
        <f>F517/E517*100%</f>
        <v>1.8</v>
      </c>
      <c r="H517" s="182"/>
      <c r="I517" s="16"/>
      <c r="J517" s="15"/>
      <c r="K517" s="44"/>
      <c r="M517" s="243"/>
      <c r="P517" s="242"/>
    </row>
    <row r="518" spans="1:16" ht="66" hidden="1" customHeight="1" x14ac:dyDescent="0.2">
      <c r="A518" s="23" t="s">
        <v>131</v>
      </c>
      <c r="B518" s="97" t="s">
        <v>687</v>
      </c>
      <c r="C518" s="97" t="s">
        <v>688</v>
      </c>
      <c r="D518" s="18">
        <v>20</v>
      </c>
      <c r="E518" s="18">
        <v>20</v>
      </c>
      <c r="F518" s="18">
        <v>20</v>
      </c>
      <c r="G518" s="182">
        <f>(F518/E518)*100%</f>
        <v>1</v>
      </c>
      <c r="H518" s="182"/>
      <c r="I518" s="16"/>
      <c r="J518" s="15"/>
      <c r="K518" s="44"/>
      <c r="N518" s="243"/>
      <c r="P518" s="242"/>
    </row>
    <row r="519" spans="1:16" ht="113.25" hidden="1" customHeight="1" x14ac:dyDescent="0.2">
      <c r="A519" s="23" t="s">
        <v>133</v>
      </c>
      <c r="B519" s="97" t="s">
        <v>689</v>
      </c>
      <c r="C519" s="97" t="s">
        <v>608</v>
      </c>
      <c r="D519" s="18">
        <v>700</v>
      </c>
      <c r="E519" s="18">
        <v>620</v>
      </c>
      <c r="F519" s="18">
        <v>820</v>
      </c>
      <c r="G519" s="182">
        <f>F519/E519*100%</f>
        <v>1.3225806451612903</v>
      </c>
      <c r="H519" s="182"/>
      <c r="I519" s="16"/>
      <c r="J519" s="15"/>
      <c r="K519" s="44"/>
      <c r="M519" s="243"/>
      <c r="P519" s="242"/>
    </row>
    <row r="520" spans="1:16" ht="117.75" hidden="1" customHeight="1" x14ac:dyDescent="0.2">
      <c r="A520" s="23" t="s">
        <v>155</v>
      </c>
      <c r="B520" s="97" t="s">
        <v>690</v>
      </c>
      <c r="C520" s="97" t="s">
        <v>608</v>
      </c>
      <c r="D520" s="18">
        <v>89</v>
      </c>
      <c r="E520" s="18">
        <v>80</v>
      </c>
      <c r="F520" s="18">
        <v>92</v>
      </c>
      <c r="G520" s="182">
        <f>F520/E520*100%</f>
        <v>1.1499999999999999</v>
      </c>
      <c r="H520" s="182"/>
      <c r="I520" s="16"/>
      <c r="J520" s="15"/>
      <c r="K520" s="44"/>
      <c r="N520" s="243"/>
      <c r="P520" s="242"/>
    </row>
    <row r="521" spans="1:16" ht="114.75" hidden="1" x14ac:dyDescent="0.2">
      <c r="A521" s="23" t="s">
        <v>158</v>
      </c>
      <c r="B521" s="97" t="s">
        <v>691</v>
      </c>
      <c r="C521" s="97" t="s">
        <v>608</v>
      </c>
      <c r="D521" s="18">
        <v>1310</v>
      </c>
      <c r="E521" s="18">
        <v>1210</v>
      </c>
      <c r="F521" s="18">
        <v>1735</v>
      </c>
      <c r="G521" s="182">
        <f>F521/E521*100%</f>
        <v>1.4338842975206612</v>
      </c>
      <c r="H521" s="182"/>
      <c r="I521" s="16"/>
      <c r="J521" s="15"/>
      <c r="K521" s="44"/>
      <c r="M521" s="243"/>
      <c r="P521" s="242"/>
    </row>
    <row r="522" spans="1:16" ht="51" hidden="1" x14ac:dyDescent="0.2">
      <c r="A522" s="23" t="s">
        <v>161</v>
      </c>
      <c r="B522" s="97" t="s">
        <v>692</v>
      </c>
      <c r="C522" s="97" t="s">
        <v>608</v>
      </c>
      <c r="D522" s="18">
        <v>10</v>
      </c>
      <c r="E522" s="18">
        <v>10</v>
      </c>
      <c r="F522" s="18">
        <v>8</v>
      </c>
      <c r="G522" s="182">
        <f>(F522/E522)*100%</f>
        <v>0.8</v>
      </c>
      <c r="H522" s="182"/>
      <c r="I522" s="16"/>
      <c r="J522" s="15"/>
      <c r="K522" s="44" t="s">
        <v>600</v>
      </c>
      <c r="N522" s="243"/>
      <c r="P522" s="242"/>
    </row>
    <row r="523" spans="1:16" ht="129" hidden="1" customHeight="1" x14ac:dyDescent="0.2">
      <c r="A523" s="23" t="s">
        <v>165</v>
      </c>
      <c r="B523" s="97" t="s">
        <v>693</v>
      </c>
      <c r="C523" s="97" t="s">
        <v>694</v>
      </c>
      <c r="D523" s="18">
        <v>82</v>
      </c>
      <c r="E523" s="18">
        <v>85</v>
      </c>
      <c r="F523" s="18">
        <v>89</v>
      </c>
      <c r="G523" s="182">
        <f>F523/E523*100%</f>
        <v>1.0470588235294118</v>
      </c>
      <c r="H523" s="182"/>
      <c r="I523" s="16"/>
      <c r="J523" s="15"/>
      <c r="K523" s="44"/>
      <c r="M523" s="243"/>
      <c r="P523" s="242"/>
    </row>
    <row r="524" spans="1:16" ht="25.5" hidden="1" x14ac:dyDescent="0.2">
      <c r="A524" s="23" t="s">
        <v>168</v>
      </c>
      <c r="B524" s="97" t="s">
        <v>695</v>
      </c>
      <c r="C524" s="97" t="s">
        <v>694</v>
      </c>
      <c r="D524" s="18">
        <v>0</v>
      </c>
      <c r="E524" s="18">
        <v>0</v>
      </c>
      <c r="F524" s="18">
        <v>0</v>
      </c>
      <c r="G524" s="182"/>
      <c r="H524" s="182"/>
      <c r="I524" s="16"/>
      <c r="J524" s="15"/>
      <c r="K524" s="44"/>
      <c r="N524" s="243"/>
      <c r="P524" s="242"/>
    </row>
    <row r="525" spans="1:16" ht="25.5" hidden="1" x14ac:dyDescent="0.2">
      <c r="A525" s="280" t="s">
        <v>170</v>
      </c>
      <c r="B525" s="97" t="s">
        <v>696</v>
      </c>
      <c r="C525" s="97" t="s">
        <v>608</v>
      </c>
      <c r="D525" s="18">
        <v>150</v>
      </c>
      <c r="E525" s="18">
        <v>120</v>
      </c>
      <c r="F525" s="18">
        <f>SUM(F527:F528)</f>
        <v>220</v>
      </c>
      <c r="G525" s="182">
        <f>F525/E525*100%</f>
        <v>1.8333333333333333</v>
      </c>
      <c r="H525" s="182"/>
      <c r="I525" s="16"/>
      <c r="J525" s="15"/>
      <c r="K525" s="44"/>
      <c r="M525" s="243"/>
      <c r="P525" s="242"/>
    </row>
    <row r="526" spans="1:16" ht="15" hidden="1" x14ac:dyDescent="0.2">
      <c r="A526" s="281"/>
      <c r="B526" s="97" t="s">
        <v>413</v>
      </c>
      <c r="C526" s="97"/>
      <c r="D526" s="18"/>
      <c r="E526" s="18"/>
      <c r="F526" s="18"/>
      <c r="G526" s="182"/>
      <c r="H526" s="182"/>
      <c r="I526" s="16"/>
      <c r="J526" s="15"/>
      <c r="K526" s="44"/>
      <c r="N526" s="243"/>
      <c r="P526" s="242"/>
    </row>
    <row r="527" spans="1:16" ht="24" hidden="1" customHeight="1" x14ac:dyDescent="0.2">
      <c r="A527" s="281"/>
      <c r="B527" s="97" t="s">
        <v>697</v>
      </c>
      <c r="C527" s="97" t="s">
        <v>608</v>
      </c>
      <c r="D527" s="18">
        <v>100</v>
      </c>
      <c r="E527" s="18">
        <v>70</v>
      </c>
      <c r="F527" s="18">
        <v>142</v>
      </c>
      <c r="G527" s="182">
        <f>F527/E527*100%</f>
        <v>2.0285714285714285</v>
      </c>
      <c r="H527" s="182"/>
      <c r="I527" s="16"/>
      <c r="J527" s="15"/>
      <c r="K527" s="44"/>
      <c r="M527" s="243"/>
      <c r="P527" s="242"/>
    </row>
    <row r="528" spans="1:16" ht="26.25" hidden="1" customHeight="1" x14ac:dyDescent="0.2">
      <c r="A528" s="282"/>
      <c r="B528" s="97" t="s">
        <v>698</v>
      </c>
      <c r="C528" s="97" t="s">
        <v>608</v>
      </c>
      <c r="D528" s="18">
        <v>50</v>
      </c>
      <c r="E528" s="18">
        <v>50</v>
      </c>
      <c r="F528" s="18">
        <v>78</v>
      </c>
      <c r="G528" s="182">
        <f>F528/E528*100%</f>
        <v>1.56</v>
      </c>
      <c r="H528" s="182"/>
      <c r="I528" s="16"/>
      <c r="J528" s="15"/>
      <c r="K528" s="44"/>
      <c r="N528" s="243"/>
      <c r="P528" s="242"/>
    </row>
    <row r="529" spans="1:18" ht="76.5" hidden="1" x14ac:dyDescent="0.2">
      <c r="A529" s="23" t="s">
        <v>172</v>
      </c>
      <c r="B529" s="97" t="s">
        <v>699</v>
      </c>
      <c r="C529" s="97" t="s">
        <v>688</v>
      </c>
      <c r="D529" s="18">
        <v>275</v>
      </c>
      <c r="E529" s="18">
        <v>275</v>
      </c>
      <c r="F529" s="18">
        <v>297</v>
      </c>
      <c r="G529" s="182">
        <f>F529/E529*100%</f>
        <v>1.08</v>
      </c>
      <c r="H529" s="182"/>
      <c r="I529" s="16"/>
      <c r="J529" s="15"/>
      <c r="K529" s="44"/>
      <c r="M529" s="243"/>
      <c r="P529" s="242"/>
    </row>
    <row r="530" spans="1:18" ht="76.5" hidden="1" x14ac:dyDescent="0.2">
      <c r="A530" s="23" t="s">
        <v>175</v>
      </c>
      <c r="B530" s="97" t="s">
        <v>700</v>
      </c>
      <c r="C530" s="97" t="s">
        <v>608</v>
      </c>
      <c r="D530" s="18">
        <v>260</v>
      </c>
      <c r="E530" s="18">
        <v>260</v>
      </c>
      <c r="F530" s="18">
        <v>268</v>
      </c>
      <c r="G530" s="182">
        <f>F530/E530*100%</f>
        <v>1.0307692307692307</v>
      </c>
      <c r="H530" s="182"/>
      <c r="I530" s="16"/>
      <c r="J530" s="15"/>
      <c r="K530" s="44"/>
      <c r="N530" s="243"/>
      <c r="P530" s="242"/>
    </row>
    <row r="531" spans="1:18" ht="15" customHeight="1" x14ac:dyDescent="0.2">
      <c r="A531" s="226" t="s">
        <v>170</v>
      </c>
      <c r="B531" s="257" t="s">
        <v>725</v>
      </c>
      <c r="C531" s="258"/>
      <c r="D531" s="258"/>
      <c r="E531" s="258"/>
      <c r="F531" s="258"/>
      <c r="G531" s="258"/>
      <c r="H531" s="258"/>
      <c r="I531" s="258"/>
      <c r="J531" s="259"/>
      <c r="K531" s="45"/>
      <c r="L531" s="246"/>
      <c r="M531" s="243"/>
      <c r="P531" s="242"/>
      <c r="Q531" s="247"/>
      <c r="R531" s="247"/>
    </row>
    <row r="532" spans="1:18" ht="40.5" customHeight="1" x14ac:dyDescent="0.2">
      <c r="A532" s="280">
        <v>1</v>
      </c>
      <c r="B532" s="269" t="s">
        <v>717</v>
      </c>
      <c r="C532" s="34" t="s">
        <v>1185</v>
      </c>
      <c r="D532" s="34" t="s">
        <v>721</v>
      </c>
      <c r="E532" s="16">
        <v>14709</v>
      </c>
      <c r="F532" s="16">
        <v>16808</v>
      </c>
      <c r="G532" s="27">
        <f>E532/F532*100</f>
        <v>87.511899095668738</v>
      </c>
      <c r="H532" s="90" t="s">
        <v>1191</v>
      </c>
      <c r="I532" s="267" t="s">
        <v>1187</v>
      </c>
      <c r="J532" s="267" t="s">
        <v>1186</v>
      </c>
      <c r="K532" s="45"/>
      <c r="N532" s="243"/>
      <c r="P532" s="242"/>
      <c r="R532" s="243"/>
    </row>
    <row r="533" spans="1:18" ht="180" customHeight="1" x14ac:dyDescent="0.2">
      <c r="A533" s="292"/>
      <c r="B533" s="270"/>
      <c r="C533" s="124" t="s">
        <v>145</v>
      </c>
      <c r="D533" s="124"/>
      <c r="E533" s="252">
        <v>-0.5</v>
      </c>
      <c r="F533" s="252">
        <v>13.7</v>
      </c>
      <c r="G533" s="27"/>
      <c r="H533" s="90"/>
      <c r="I533" s="268"/>
      <c r="J533" s="268"/>
      <c r="K533" s="45"/>
      <c r="N533" s="243"/>
      <c r="P533" s="242"/>
      <c r="R533" s="243"/>
    </row>
    <row r="534" spans="1:18" ht="39.75" customHeight="1" x14ac:dyDescent="0.2">
      <c r="A534" s="280" t="s">
        <v>4</v>
      </c>
      <c r="B534" s="269" t="s">
        <v>718</v>
      </c>
      <c r="C534" s="124" t="s">
        <v>1185</v>
      </c>
      <c r="D534" s="34" t="s">
        <v>722</v>
      </c>
      <c r="E534" s="16">
        <v>2644</v>
      </c>
      <c r="F534" s="16">
        <v>4018</v>
      </c>
      <c r="G534" s="27">
        <f t="shared" ref="G534:G538" si="23">E534/F534*100</f>
        <v>65.803882528621202</v>
      </c>
      <c r="H534" s="90" t="s">
        <v>1192</v>
      </c>
      <c r="I534" s="267" t="s">
        <v>1188</v>
      </c>
      <c r="J534" s="267" t="s">
        <v>921</v>
      </c>
      <c r="K534" s="45"/>
      <c r="M534" s="243"/>
      <c r="N534" s="243"/>
      <c r="P534" s="242"/>
      <c r="R534" s="243"/>
    </row>
    <row r="535" spans="1:18" ht="41.25" customHeight="1" x14ac:dyDescent="0.2">
      <c r="A535" s="292"/>
      <c r="B535" s="270"/>
      <c r="C535" s="124" t="s">
        <v>145</v>
      </c>
      <c r="D535" s="124"/>
      <c r="E535" s="252">
        <v>-0.5</v>
      </c>
      <c r="F535" s="252">
        <v>51.2</v>
      </c>
      <c r="G535" s="27"/>
      <c r="H535" s="90"/>
      <c r="I535" s="268"/>
      <c r="J535" s="271"/>
      <c r="K535" s="45"/>
      <c r="M535" s="243"/>
      <c r="N535" s="243"/>
      <c r="P535" s="242"/>
      <c r="R535" s="243"/>
    </row>
    <row r="536" spans="1:18" ht="38.25" x14ac:dyDescent="0.2">
      <c r="A536" s="280" t="s">
        <v>10</v>
      </c>
      <c r="B536" s="269" t="s">
        <v>719</v>
      </c>
      <c r="C536" s="124" t="s">
        <v>1185</v>
      </c>
      <c r="D536" s="34" t="s">
        <v>723</v>
      </c>
      <c r="E536" s="16">
        <v>427</v>
      </c>
      <c r="F536" s="16">
        <v>445</v>
      </c>
      <c r="G536" s="27">
        <f t="shared" si="23"/>
        <v>95.955056179775283</v>
      </c>
      <c r="H536" s="90" t="s">
        <v>1162</v>
      </c>
      <c r="I536" s="267" t="s">
        <v>1189</v>
      </c>
      <c r="J536" s="271"/>
      <c r="K536" s="45"/>
      <c r="N536" s="243"/>
      <c r="P536" s="242"/>
      <c r="Q536" s="243"/>
    </row>
    <row r="537" spans="1:18" ht="65.25" customHeight="1" x14ac:dyDescent="0.2">
      <c r="A537" s="292"/>
      <c r="B537" s="270"/>
      <c r="C537" s="124" t="s">
        <v>145</v>
      </c>
      <c r="D537" s="124"/>
      <c r="E537" s="252">
        <v>-16</v>
      </c>
      <c r="F537" s="252">
        <v>-12.4</v>
      </c>
      <c r="G537" s="27"/>
      <c r="H537" s="90"/>
      <c r="I537" s="268"/>
      <c r="J537" s="271"/>
      <c r="K537" s="45"/>
      <c r="N537" s="243"/>
      <c r="P537" s="242"/>
      <c r="Q537" s="243"/>
    </row>
    <row r="538" spans="1:18" ht="28.5" customHeight="1" x14ac:dyDescent="0.2">
      <c r="A538" s="280" t="s">
        <v>28</v>
      </c>
      <c r="B538" s="269" t="s">
        <v>720</v>
      </c>
      <c r="C538" s="124" t="s">
        <v>1185</v>
      </c>
      <c r="D538" s="124" t="s">
        <v>724</v>
      </c>
      <c r="E538" s="252">
        <v>2334</v>
      </c>
      <c r="F538" s="252">
        <v>2364</v>
      </c>
      <c r="G538" s="27">
        <f t="shared" si="23"/>
        <v>98.73096446700508</v>
      </c>
      <c r="H538" s="90" t="s">
        <v>1163</v>
      </c>
      <c r="I538" s="267" t="s">
        <v>1190</v>
      </c>
      <c r="J538" s="271"/>
      <c r="K538" s="45"/>
      <c r="M538" s="243"/>
      <c r="N538" s="243"/>
      <c r="P538" s="242"/>
      <c r="Q538" s="243"/>
    </row>
    <row r="539" spans="1:18" ht="40.5" customHeight="1" x14ac:dyDescent="0.2">
      <c r="A539" s="292"/>
      <c r="B539" s="270"/>
      <c r="C539" s="124" t="s">
        <v>145</v>
      </c>
      <c r="D539" s="124"/>
      <c r="E539" s="252">
        <v>-2.5</v>
      </c>
      <c r="F539" s="252">
        <v>-1.3</v>
      </c>
      <c r="G539" s="27"/>
      <c r="H539" s="90"/>
      <c r="I539" s="268"/>
      <c r="J539" s="268"/>
      <c r="K539" s="45"/>
      <c r="M539" s="243"/>
      <c r="N539" s="243"/>
      <c r="P539" s="242"/>
      <c r="Q539" s="243"/>
    </row>
    <row r="540" spans="1:18" x14ac:dyDescent="0.2">
      <c r="A540" s="225" t="s">
        <v>172</v>
      </c>
      <c r="B540" s="260" t="s">
        <v>858</v>
      </c>
      <c r="C540" s="261"/>
      <c r="D540" s="261"/>
      <c r="E540" s="261"/>
      <c r="F540" s="261"/>
      <c r="G540" s="261"/>
      <c r="H540" s="261"/>
      <c r="I540" s="261"/>
      <c r="J540" s="262"/>
      <c r="K540" s="45"/>
      <c r="L540" s="246"/>
      <c r="N540" s="243"/>
      <c r="P540" s="242"/>
      <c r="Q540" s="246"/>
      <c r="R540" s="246"/>
    </row>
    <row r="541" spans="1:18" ht="38.25" x14ac:dyDescent="0.2">
      <c r="A541" s="223">
        <v>1</v>
      </c>
      <c r="B541" s="36" t="s">
        <v>726</v>
      </c>
      <c r="C541" s="34" t="s">
        <v>428</v>
      </c>
      <c r="D541" s="164">
        <v>1497.1</v>
      </c>
      <c r="E541" s="164">
        <v>1820</v>
      </c>
      <c r="F541" s="195">
        <v>2205.12</v>
      </c>
      <c r="G541" s="90">
        <f>F541/E541*100</f>
        <v>121.16043956043956</v>
      </c>
      <c r="H541" s="90">
        <f>F541/D541*100</f>
        <v>147.2927660142943</v>
      </c>
      <c r="I541" s="21"/>
      <c r="J541" s="21"/>
      <c r="K541" s="45"/>
      <c r="M541" s="243"/>
      <c r="N541" s="243"/>
      <c r="P541" s="242"/>
      <c r="Q541" s="243"/>
      <c r="R541" s="243"/>
    </row>
    <row r="542" spans="1:18" ht="69.75" customHeight="1" x14ac:dyDescent="0.2">
      <c r="A542" s="223">
        <v>2</v>
      </c>
      <c r="B542" s="15" t="s">
        <v>727</v>
      </c>
      <c r="C542" s="34" t="s">
        <v>68</v>
      </c>
      <c r="D542" s="103">
        <v>208.3</v>
      </c>
      <c r="E542" s="103">
        <v>208</v>
      </c>
      <c r="F542" s="196">
        <v>194.54400000000001</v>
      </c>
      <c r="G542" s="90">
        <f t="shared" ref="G542:G545" si="24">F542/E542*100</f>
        <v>93.530769230769238</v>
      </c>
      <c r="H542" s="90">
        <f t="shared" ref="H542:H552" si="25">F542/D542*100</f>
        <v>93.396063370139231</v>
      </c>
      <c r="I542" s="124" t="s">
        <v>1078</v>
      </c>
      <c r="J542" s="21"/>
      <c r="K542" s="45"/>
      <c r="M542" s="243"/>
      <c r="N542" s="243"/>
      <c r="P542" s="242"/>
      <c r="Q542" s="243"/>
      <c r="R542" s="243"/>
    </row>
    <row r="543" spans="1:18" ht="95.25" customHeight="1" x14ac:dyDescent="0.2">
      <c r="A543" s="223">
        <v>3</v>
      </c>
      <c r="B543" s="15" t="s">
        <v>728</v>
      </c>
      <c r="C543" s="34" t="s">
        <v>9</v>
      </c>
      <c r="D543" s="197">
        <v>19120</v>
      </c>
      <c r="E543" s="197">
        <v>19137</v>
      </c>
      <c r="F543" s="197">
        <v>15614</v>
      </c>
      <c r="G543" s="90">
        <f t="shared" si="24"/>
        <v>81.590635940847577</v>
      </c>
      <c r="H543" s="90">
        <f t="shared" si="25"/>
        <v>81.663179916318001</v>
      </c>
      <c r="I543" s="124" t="s">
        <v>1079</v>
      </c>
      <c r="J543" s="21"/>
      <c r="K543" s="45"/>
      <c r="M543" s="243"/>
      <c r="N543" s="243"/>
      <c r="P543" s="242"/>
      <c r="Q543" s="243"/>
      <c r="R543" s="243"/>
    </row>
    <row r="544" spans="1:18" ht="25.5" x14ac:dyDescent="0.2">
      <c r="A544" s="223">
        <v>4</v>
      </c>
      <c r="B544" s="15" t="s">
        <v>729</v>
      </c>
      <c r="C544" s="34" t="s">
        <v>9</v>
      </c>
      <c r="D544" s="197">
        <v>550</v>
      </c>
      <c r="E544" s="197">
        <v>514</v>
      </c>
      <c r="F544" s="197">
        <v>573</v>
      </c>
      <c r="G544" s="90">
        <f t="shared" si="24"/>
        <v>111.47859922178989</v>
      </c>
      <c r="H544" s="90">
        <f t="shared" si="25"/>
        <v>104.18181818181817</v>
      </c>
      <c r="I544" s="21"/>
      <c r="J544" s="21"/>
      <c r="K544" s="45"/>
      <c r="M544" s="243"/>
      <c r="N544" s="243"/>
      <c r="P544" s="242"/>
      <c r="Q544" s="243"/>
      <c r="R544" s="243"/>
    </row>
    <row r="545" spans="1:19" ht="28.5" customHeight="1" x14ac:dyDescent="0.2">
      <c r="A545" s="223">
        <v>5</v>
      </c>
      <c r="B545" s="15" t="s">
        <v>730</v>
      </c>
      <c r="C545" s="34" t="s">
        <v>532</v>
      </c>
      <c r="D545" s="103">
        <v>2532</v>
      </c>
      <c r="E545" s="103">
        <v>2596.1999999999998</v>
      </c>
      <c r="F545" s="195">
        <v>2682.2</v>
      </c>
      <c r="G545" s="90">
        <f t="shared" si="24"/>
        <v>103.31253370310453</v>
      </c>
      <c r="H545" s="90">
        <f t="shared" si="25"/>
        <v>105.93206951026855</v>
      </c>
      <c r="I545" s="21"/>
      <c r="J545" s="21"/>
      <c r="K545" s="45"/>
      <c r="M545" s="243"/>
      <c r="N545" s="243"/>
      <c r="P545" s="242"/>
      <c r="Q545" s="243"/>
      <c r="R545" s="243"/>
    </row>
    <row r="546" spans="1:19" ht="25.5" x14ac:dyDescent="0.2">
      <c r="A546" s="223">
        <v>6</v>
      </c>
      <c r="B546" s="15" t="s">
        <v>731</v>
      </c>
      <c r="C546" s="34" t="s">
        <v>428</v>
      </c>
      <c r="D546" s="164" t="s">
        <v>732</v>
      </c>
      <c r="E546" s="103">
        <v>4.9000000000000004</v>
      </c>
      <c r="F546" s="164" t="s">
        <v>733</v>
      </c>
      <c r="G546" s="90">
        <v>100.7</v>
      </c>
      <c r="H546" s="90">
        <v>112.2</v>
      </c>
      <c r="I546" s="21"/>
      <c r="J546" s="21"/>
      <c r="K546" s="45"/>
      <c r="M546" s="243"/>
      <c r="N546" s="243"/>
      <c r="P546" s="242"/>
      <c r="Q546" s="243"/>
      <c r="R546" s="243"/>
    </row>
    <row r="547" spans="1:19" x14ac:dyDescent="0.2">
      <c r="A547" s="226" t="s">
        <v>175</v>
      </c>
      <c r="B547" s="263" t="s">
        <v>734</v>
      </c>
      <c r="C547" s="261"/>
      <c r="D547" s="261"/>
      <c r="E547" s="261"/>
      <c r="F547" s="261"/>
      <c r="G547" s="261"/>
      <c r="H547" s="261"/>
      <c r="I547" s="261"/>
      <c r="J547" s="262"/>
      <c r="K547" s="45"/>
      <c r="L547" s="246"/>
      <c r="M547" s="243"/>
      <c r="P547" s="242"/>
      <c r="Q547" s="246"/>
      <c r="R547" s="246"/>
      <c r="S547" s="246"/>
    </row>
    <row r="548" spans="1:19" ht="107.25" customHeight="1" x14ac:dyDescent="0.2">
      <c r="A548" s="23">
        <v>1</v>
      </c>
      <c r="B548" s="15" t="s">
        <v>735</v>
      </c>
      <c r="C548" s="34" t="s">
        <v>18</v>
      </c>
      <c r="D548" s="16">
        <v>29.9</v>
      </c>
      <c r="E548" s="16">
        <v>46.4</v>
      </c>
      <c r="F548" s="16">
        <v>31.4</v>
      </c>
      <c r="G548" s="27">
        <f>F548/E548*100</f>
        <v>67.672413793103445</v>
      </c>
      <c r="H548" s="90" t="s">
        <v>1081</v>
      </c>
      <c r="I548" s="34" t="s">
        <v>736</v>
      </c>
      <c r="J548" s="15"/>
      <c r="K548" s="45"/>
      <c r="M548" s="243"/>
      <c r="N548" s="243"/>
      <c r="P548" s="242"/>
      <c r="Q548" s="243"/>
      <c r="R548" s="243"/>
    </row>
    <row r="549" spans="1:19" ht="76.5" x14ac:dyDescent="0.2">
      <c r="A549" s="23" t="s">
        <v>4</v>
      </c>
      <c r="B549" s="15" t="s">
        <v>737</v>
      </c>
      <c r="C549" s="34" t="s">
        <v>738</v>
      </c>
      <c r="D549" s="16">
        <v>149.30000000000001</v>
      </c>
      <c r="E549" s="16">
        <v>142.30000000000001</v>
      </c>
      <c r="F549" s="16">
        <v>158.5</v>
      </c>
      <c r="G549" s="27">
        <f t="shared" ref="G549:G552" si="26">F549/E549*100</f>
        <v>111.38439915671117</v>
      </c>
      <c r="H549" s="27">
        <f>F549/D549*100</f>
        <v>106.16208975217683</v>
      </c>
      <c r="I549" s="16"/>
      <c r="J549" s="15"/>
      <c r="K549" s="45"/>
      <c r="M549" s="243"/>
      <c r="N549" s="243"/>
      <c r="P549" s="242"/>
      <c r="Q549" s="243"/>
      <c r="R549" s="243"/>
    </row>
    <row r="550" spans="1:19" ht="17.25" customHeight="1" x14ac:dyDescent="0.2">
      <c r="A550" s="23" t="s">
        <v>216</v>
      </c>
      <c r="B550" s="15" t="s">
        <v>740</v>
      </c>
      <c r="C550" s="34" t="s">
        <v>738</v>
      </c>
      <c r="D550" s="16">
        <v>56.9</v>
      </c>
      <c r="E550" s="16">
        <v>52.1</v>
      </c>
      <c r="F550" s="16">
        <v>61</v>
      </c>
      <c r="G550" s="27">
        <f t="shared" si="26"/>
        <v>117.08253358925145</v>
      </c>
      <c r="H550" s="27">
        <f t="shared" si="25"/>
        <v>107.20562390158173</v>
      </c>
      <c r="I550" s="16"/>
      <c r="J550" s="15"/>
      <c r="K550" s="45"/>
      <c r="M550" s="243"/>
      <c r="N550" s="243"/>
      <c r="P550" s="242"/>
      <c r="Q550" s="243"/>
      <c r="R550" s="243"/>
    </row>
    <row r="551" spans="1:19" ht="63.75" x14ac:dyDescent="0.2">
      <c r="A551" s="23" t="s">
        <v>10</v>
      </c>
      <c r="B551" s="15" t="s">
        <v>741</v>
      </c>
      <c r="C551" s="34" t="s">
        <v>18</v>
      </c>
      <c r="D551" s="16">
        <v>45.2</v>
      </c>
      <c r="E551" s="16">
        <v>45.3</v>
      </c>
      <c r="F551" s="16">
        <v>45.3</v>
      </c>
      <c r="G551" s="16">
        <f t="shared" si="26"/>
        <v>100</v>
      </c>
      <c r="H551" s="90" t="s">
        <v>1141</v>
      </c>
      <c r="I551" s="16"/>
      <c r="J551" s="15"/>
      <c r="K551" s="45"/>
      <c r="M551" s="243"/>
      <c r="N551" s="243"/>
      <c r="P551" s="242"/>
      <c r="Q551" s="243"/>
      <c r="R551" s="243"/>
    </row>
    <row r="552" spans="1:19" ht="51" x14ac:dyDescent="0.2">
      <c r="A552" s="23" t="s">
        <v>28</v>
      </c>
      <c r="B552" s="15" t="s">
        <v>742</v>
      </c>
      <c r="C552" s="34" t="s">
        <v>18</v>
      </c>
      <c r="D552" s="16">
        <v>27.9</v>
      </c>
      <c r="E552" s="16">
        <v>27.9</v>
      </c>
      <c r="F552" s="16">
        <v>27.9</v>
      </c>
      <c r="G552" s="16">
        <f t="shared" si="26"/>
        <v>100</v>
      </c>
      <c r="H552" s="27">
        <f t="shared" si="25"/>
        <v>100</v>
      </c>
      <c r="I552" s="16"/>
      <c r="J552" s="15"/>
      <c r="K552" s="45"/>
      <c r="M552" s="243"/>
      <c r="N552" s="243"/>
      <c r="P552" s="242"/>
      <c r="Q552" s="243"/>
      <c r="R552" s="243"/>
      <c r="S552" s="243"/>
    </row>
    <row r="553" spans="1:19" ht="149.25" customHeight="1" x14ac:dyDescent="0.2">
      <c r="A553" s="23" t="s">
        <v>29</v>
      </c>
      <c r="B553" s="15" t="s">
        <v>743</v>
      </c>
      <c r="C553" s="34" t="s">
        <v>18</v>
      </c>
      <c r="D553" s="16">
        <v>0.32</v>
      </c>
      <c r="E553" s="16">
        <v>0.29499999999999998</v>
      </c>
      <c r="F553" s="16">
        <v>0.36</v>
      </c>
      <c r="G553" s="27">
        <f>E553/F553*100</f>
        <v>81.944444444444443</v>
      </c>
      <c r="H553" s="90" t="s">
        <v>1080</v>
      </c>
      <c r="I553" s="34" t="s">
        <v>744</v>
      </c>
      <c r="J553" s="15"/>
      <c r="K553" s="45"/>
      <c r="M553" s="243"/>
      <c r="N553" s="243"/>
      <c r="P553" s="242"/>
      <c r="Q553" s="243"/>
      <c r="R553" s="243"/>
    </row>
    <row r="554" spans="1:19" ht="15" hidden="1" customHeight="1" x14ac:dyDescent="0.2">
      <c r="A554" s="23"/>
      <c r="B554" s="264" t="s">
        <v>854</v>
      </c>
      <c r="C554" s="265"/>
      <c r="D554" s="265"/>
      <c r="E554" s="265"/>
      <c r="F554" s="265"/>
      <c r="G554" s="265"/>
      <c r="H554" s="265"/>
      <c r="I554" s="265"/>
      <c r="J554" s="266"/>
      <c r="K554" s="45"/>
      <c r="N554" s="243"/>
      <c r="P554" s="242"/>
    </row>
    <row r="555" spans="1:19" ht="60" hidden="1" x14ac:dyDescent="0.25">
      <c r="A555" s="23" t="s">
        <v>5</v>
      </c>
      <c r="B555" s="198" t="s">
        <v>745</v>
      </c>
      <c r="C555" s="34" t="s">
        <v>18</v>
      </c>
      <c r="D555" s="16">
        <v>52.2</v>
      </c>
      <c r="E555" s="16">
        <v>52.6</v>
      </c>
      <c r="F555" s="16">
        <v>53</v>
      </c>
      <c r="G555" s="16">
        <f>F555/E555*100</f>
        <v>100.76045627376426</v>
      </c>
      <c r="H555" s="16"/>
      <c r="I555" s="16" t="s">
        <v>739</v>
      </c>
      <c r="J555" s="15"/>
      <c r="K555" s="45"/>
      <c r="M555" s="243"/>
      <c r="P555" s="242"/>
    </row>
    <row r="556" spans="1:19" ht="60" hidden="1" x14ac:dyDescent="0.25">
      <c r="A556" s="23" t="s">
        <v>4</v>
      </c>
      <c r="B556" s="199" t="s">
        <v>855</v>
      </c>
      <c r="C556" s="34" t="s">
        <v>18</v>
      </c>
      <c r="D556" s="16">
        <v>9.8000000000000007</v>
      </c>
      <c r="E556" s="16">
        <v>7.5</v>
      </c>
      <c r="F556" s="16">
        <v>9.9</v>
      </c>
      <c r="G556" s="16">
        <f t="shared" ref="G556:G558" si="27">F556/E556*100</f>
        <v>132</v>
      </c>
      <c r="H556" s="16"/>
      <c r="I556" s="16" t="s">
        <v>739</v>
      </c>
      <c r="J556" s="15"/>
      <c r="K556" s="45"/>
      <c r="N556" s="243"/>
      <c r="P556" s="242"/>
    </row>
    <row r="557" spans="1:19" ht="120" hidden="1" x14ac:dyDescent="0.2">
      <c r="A557" s="23" t="s">
        <v>10</v>
      </c>
      <c r="B557" s="200" t="s">
        <v>746</v>
      </c>
      <c r="C557" s="34" t="s">
        <v>18</v>
      </c>
      <c r="D557" s="16">
        <v>92.7</v>
      </c>
      <c r="E557" s="16">
        <v>87.9</v>
      </c>
      <c r="F557" s="16">
        <v>91.7</v>
      </c>
      <c r="G557" s="27">
        <f t="shared" si="27"/>
        <v>104.3230944254835</v>
      </c>
      <c r="H557" s="27"/>
      <c r="I557" s="16" t="s">
        <v>739</v>
      </c>
      <c r="J557" s="15"/>
      <c r="K557" s="45"/>
      <c r="M557" s="243"/>
      <c r="P557" s="242"/>
    </row>
    <row r="558" spans="1:19" ht="105" hidden="1" x14ac:dyDescent="0.25">
      <c r="A558" s="23" t="s">
        <v>28</v>
      </c>
      <c r="B558" s="199" t="s">
        <v>747</v>
      </c>
      <c r="C558" s="34" t="s">
        <v>18</v>
      </c>
      <c r="D558" s="16">
        <v>49.1</v>
      </c>
      <c r="E558" s="16">
        <v>21.6</v>
      </c>
      <c r="F558" s="16">
        <v>29.1</v>
      </c>
      <c r="G558" s="27">
        <f t="shared" si="27"/>
        <v>134.7222222222222</v>
      </c>
      <c r="H558" s="27"/>
      <c r="I558" s="16" t="s">
        <v>739</v>
      </c>
      <c r="J558" s="15"/>
      <c r="K558" s="45"/>
      <c r="N558" s="243"/>
      <c r="P558" s="242"/>
    </row>
    <row r="559" spans="1:19" hidden="1" x14ac:dyDescent="0.2">
      <c r="A559" s="23"/>
      <c r="B559" s="264" t="s">
        <v>856</v>
      </c>
      <c r="C559" s="265"/>
      <c r="D559" s="265"/>
      <c r="E559" s="265"/>
      <c r="F559" s="265"/>
      <c r="G559" s="265"/>
      <c r="H559" s="265"/>
      <c r="I559" s="265"/>
      <c r="J559" s="266"/>
      <c r="K559" s="45"/>
      <c r="M559" s="243"/>
      <c r="P559" s="242"/>
    </row>
    <row r="560" spans="1:19" ht="123.75" hidden="1" x14ac:dyDescent="0.2">
      <c r="A560" s="23" t="s">
        <v>5</v>
      </c>
      <c r="B560" s="201" t="s">
        <v>748</v>
      </c>
      <c r="C560" s="16" t="s">
        <v>18</v>
      </c>
      <c r="D560" s="16">
        <v>40.1</v>
      </c>
      <c r="E560" s="16">
        <v>65</v>
      </c>
      <c r="F560" s="16">
        <v>48.3</v>
      </c>
      <c r="G560" s="27">
        <f>F560/E560*100</f>
        <v>74.307692307692307</v>
      </c>
      <c r="H560" s="27"/>
      <c r="I560" s="46" t="s">
        <v>749</v>
      </c>
      <c r="J560" s="16"/>
      <c r="K560" s="45"/>
      <c r="N560" s="243"/>
      <c r="P560" s="242"/>
    </row>
    <row r="561" spans="1:19" hidden="1" x14ac:dyDescent="0.2">
      <c r="A561" s="23"/>
      <c r="B561" s="264" t="s">
        <v>857</v>
      </c>
      <c r="C561" s="265"/>
      <c r="D561" s="265"/>
      <c r="E561" s="265"/>
      <c r="F561" s="265"/>
      <c r="G561" s="265"/>
      <c r="H561" s="265"/>
      <c r="I561" s="265"/>
      <c r="J561" s="266"/>
      <c r="K561" s="45"/>
      <c r="M561" s="243"/>
      <c r="P561" s="242"/>
    </row>
    <row r="562" spans="1:19" ht="60" hidden="1" x14ac:dyDescent="0.2">
      <c r="A562" s="23" t="s">
        <v>5</v>
      </c>
      <c r="B562" s="201" t="s">
        <v>750</v>
      </c>
      <c r="C562" s="16" t="s">
        <v>18</v>
      </c>
      <c r="D562" s="16">
        <v>100</v>
      </c>
      <c r="E562" s="16">
        <v>87.5</v>
      </c>
      <c r="F562" s="16">
        <v>85.7</v>
      </c>
      <c r="G562" s="16">
        <v>102.1</v>
      </c>
      <c r="H562" s="16"/>
      <c r="I562" s="16" t="s">
        <v>739</v>
      </c>
      <c r="J562" s="16"/>
      <c r="K562" s="45"/>
      <c r="N562" s="243"/>
      <c r="P562" s="242"/>
    </row>
    <row r="563" spans="1:19" ht="90" hidden="1" x14ac:dyDescent="0.2">
      <c r="A563" s="23" t="s">
        <v>4</v>
      </c>
      <c r="B563" s="201" t="s">
        <v>751</v>
      </c>
      <c r="C563" s="16" t="s">
        <v>18</v>
      </c>
      <c r="D563" s="16">
        <v>100</v>
      </c>
      <c r="E563" s="16">
        <v>92.7</v>
      </c>
      <c r="F563" s="16">
        <v>100</v>
      </c>
      <c r="G563" s="16">
        <v>107.9</v>
      </c>
      <c r="H563" s="16"/>
      <c r="I563" s="16" t="s">
        <v>739</v>
      </c>
      <c r="J563" s="16"/>
      <c r="K563" s="45"/>
      <c r="M563" s="243"/>
      <c r="P563" s="242"/>
    </row>
    <row r="564" spans="1:19" ht="45" hidden="1" x14ac:dyDescent="0.2">
      <c r="A564" s="23" t="s">
        <v>10</v>
      </c>
      <c r="B564" s="201" t="s">
        <v>752</v>
      </c>
      <c r="C564" s="16" t="s">
        <v>18</v>
      </c>
      <c r="D564" s="16">
        <v>0</v>
      </c>
      <c r="E564" s="16">
        <v>3.4</v>
      </c>
      <c r="F564" s="16">
        <v>0</v>
      </c>
      <c r="G564" s="16">
        <v>100</v>
      </c>
      <c r="H564" s="16"/>
      <c r="I564" s="16" t="s">
        <v>739</v>
      </c>
      <c r="J564" s="16"/>
      <c r="K564" s="45"/>
      <c r="N564" s="243"/>
      <c r="P564" s="242"/>
    </row>
    <row r="565" spans="1:19" ht="90" hidden="1" x14ac:dyDescent="0.2">
      <c r="A565" s="23" t="s">
        <v>28</v>
      </c>
      <c r="B565" s="201" t="s">
        <v>753</v>
      </c>
      <c r="C565" s="16" t="s">
        <v>18</v>
      </c>
      <c r="D565" s="16">
        <v>64</v>
      </c>
      <c r="E565" s="16">
        <v>19.899999999999999</v>
      </c>
      <c r="F565" s="16">
        <v>87</v>
      </c>
      <c r="G565" s="27">
        <f>F565/E565*100</f>
        <v>437.18592964824126</v>
      </c>
      <c r="H565" s="27"/>
      <c r="I565" s="16" t="s">
        <v>739</v>
      </c>
      <c r="J565" s="16"/>
      <c r="K565" s="45"/>
      <c r="M565" s="243"/>
      <c r="P565" s="242"/>
    </row>
    <row r="566" spans="1:19" x14ac:dyDescent="0.2">
      <c r="A566" s="226" t="s">
        <v>177</v>
      </c>
      <c r="B566" s="257" t="s">
        <v>754</v>
      </c>
      <c r="C566" s="258"/>
      <c r="D566" s="258"/>
      <c r="E566" s="258"/>
      <c r="F566" s="258"/>
      <c r="G566" s="258"/>
      <c r="H566" s="258"/>
      <c r="I566" s="258"/>
      <c r="J566" s="259"/>
      <c r="K566" s="45"/>
      <c r="L566" s="246"/>
      <c r="N566" s="243"/>
      <c r="P566" s="242"/>
      <c r="Q566" s="246"/>
      <c r="R566" s="246"/>
      <c r="S566" s="246"/>
    </row>
    <row r="567" spans="1:19" ht="63.75" x14ac:dyDescent="0.2">
      <c r="A567" s="23" t="s">
        <v>5</v>
      </c>
      <c r="B567" s="15" t="s">
        <v>755</v>
      </c>
      <c r="C567" s="34" t="s">
        <v>18</v>
      </c>
      <c r="D567" s="34">
        <v>4.5</v>
      </c>
      <c r="E567" s="34">
        <v>4.0999999999999996</v>
      </c>
      <c r="F567" s="34">
        <v>4.2</v>
      </c>
      <c r="G567" s="90">
        <f>E567/F567*100</f>
        <v>97.619047619047606</v>
      </c>
      <c r="H567" s="90" t="s">
        <v>1082</v>
      </c>
      <c r="I567" s="124" t="s">
        <v>1092</v>
      </c>
      <c r="J567" s="124" t="s">
        <v>920</v>
      </c>
      <c r="K567" s="45"/>
      <c r="M567" s="243"/>
      <c r="N567" s="243"/>
      <c r="P567" s="242"/>
      <c r="Q567" s="243"/>
      <c r="R567" s="243"/>
    </row>
    <row r="568" spans="1:19" ht="63.75" x14ac:dyDescent="0.2">
      <c r="A568" s="154">
        <v>2</v>
      </c>
      <c r="B568" s="15" t="s">
        <v>756</v>
      </c>
      <c r="C568" s="34" t="s">
        <v>18</v>
      </c>
      <c r="D568" s="34">
        <v>0.63</v>
      </c>
      <c r="E568" s="34">
        <v>0.65</v>
      </c>
      <c r="F568" s="34">
        <v>0.57999999999999996</v>
      </c>
      <c r="G568" s="90">
        <f>E568/F568*100</f>
        <v>112.06896551724139</v>
      </c>
      <c r="H568" s="90" t="s">
        <v>1083</v>
      </c>
      <c r="I568" s="16"/>
      <c r="J568" s="124" t="s">
        <v>1143</v>
      </c>
      <c r="K568" s="45"/>
      <c r="M568" s="243"/>
      <c r="N568" s="243"/>
      <c r="P568" s="242"/>
      <c r="Q568" s="243"/>
      <c r="R568" s="243"/>
    </row>
    <row r="569" spans="1:19" ht="62.25" customHeight="1" x14ac:dyDescent="0.2">
      <c r="A569" s="23">
        <v>3</v>
      </c>
      <c r="B569" s="15" t="s">
        <v>757</v>
      </c>
      <c r="C569" s="34" t="s">
        <v>9</v>
      </c>
      <c r="D569" s="34">
        <v>0.3</v>
      </c>
      <c r="E569" s="34">
        <v>0.4</v>
      </c>
      <c r="F569" s="34">
        <v>0.3</v>
      </c>
      <c r="G569" s="90">
        <f>E569/F569*100</f>
        <v>133.33333333333334</v>
      </c>
      <c r="H569" s="90">
        <f>F569/D569*100</f>
        <v>100</v>
      </c>
      <c r="I569" s="16"/>
      <c r="J569" s="124" t="s">
        <v>1144</v>
      </c>
      <c r="K569" s="45"/>
      <c r="M569" s="243"/>
      <c r="N569" s="243"/>
      <c r="P569" s="242"/>
      <c r="Q569" s="243"/>
      <c r="R569" s="243"/>
      <c r="S569" s="243"/>
    </row>
    <row r="570" spans="1:19" ht="63.75" x14ac:dyDescent="0.2">
      <c r="A570" s="154">
        <v>4</v>
      </c>
      <c r="B570" s="15" t="s">
        <v>758</v>
      </c>
      <c r="C570" s="34" t="s">
        <v>9</v>
      </c>
      <c r="D570" s="34">
        <v>8</v>
      </c>
      <c r="E570" s="34">
        <v>10</v>
      </c>
      <c r="F570" s="34">
        <v>8</v>
      </c>
      <c r="G570" s="90">
        <v>125</v>
      </c>
      <c r="H570" s="90">
        <f>F570/D570*100</f>
        <v>100</v>
      </c>
      <c r="I570" s="16"/>
      <c r="J570" s="124"/>
      <c r="K570" s="45"/>
      <c r="M570" s="243"/>
      <c r="N570" s="243"/>
      <c r="P570" s="242"/>
      <c r="Q570" s="243"/>
      <c r="R570" s="243"/>
      <c r="S570" s="243"/>
    </row>
    <row r="571" spans="1:19" ht="63.75" x14ac:dyDescent="0.2">
      <c r="A571" s="23">
        <v>5</v>
      </c>
      <c r="B571" s="15" t="s">
        <v>759</v>
      </c>
      <c r="C571" s="34" t="s">
        <v>18</v>
      </c>
      <c r="D571" s="34">
        <v>74.3</v>
      </c>
      <c r="E571" s="34">
        <v>71</v>
      </c>
      <c r="F571" s="34">
        <v>76.099999999999994</v>
      </c>
      <c r="G571" s="90">
        <f>F571/E571*100</f>
        <v>107.18309859154928</v>
      </c>
      <c r="H571" s="90" t="s">
        <v>1084</v>
      </c>
      <c r="I571" s="16"/>
      <c r="J571" s="124" t="s">
        <v>1145</v>
      </c>
      <c r="K571" s="45"/>
      <c r="M571" s="243"/>
      <c r="N571" s="243"/>
      <c r="P571" s="242"/>
      <c r="Q571" s="243"/>
      <c r="R571" s="243"/>
    </row>
    <row r="572" spans="1:19" ht="95.25" customHeight="1" x14ac:dyDescent="0.2">
      <c r="A572" s="154">
        <v>6</v>
      </c>
      <c r="B572" s="15" t="s">
        <v>760</v>
      </c>
      <c r="C572" s="34" t="s">
        <v>18</v>
      </c>
      <c r="D572" s="34">
        <v>51.8</v>
      </c>
      <c r="E572" s="34">
        <v>49</v>
      </c>
      <c r="F572" s="34">
        <v>56.9</v>
      </c>
      <c r="G572" s="90">
        <f>F572/E572*100</f>
        <v>116.12244897959184</v>
      </c>
      <c r="H572" s="90" t="s">
        <v>1085</v>
      </c>
      <c r="I572" s="16"/>
      <c r="J572" s="124" t="s">
        <v>1146</v>
      </c>
      <c r="K572" s="45"/>
      <c r="M572" s="243"/>
      <c r="N572" s="243"/>
      <c r="P572" s="242"/>
      <c r="Q572" s="243"/>
      <c r="R572" s="243"/>
    </row>
    <row r="573" spans="1:19" ht="96.75" customHeight="1" x14ac:dyDescent="0.2">
      <c r="A573" s="23">
        <v>7</v>
      </c>
      <c r="B573" s="15" t="s">
        <v>761</v>
      </c>
      <c r="C573" s="34" t="s">
        <v>9</v>
      </c>
      <c r="D573" s="34">
        <v>96</v>
      </c>
      <c r="E573" s="34">
        <v>106</v>
      </c>
      <c r="F573" s="34">
        <v>110</v>
      </c>
      <c r="G573" s="90">
        <f>F573/E573*100</f>
        <v>103.77358490566037</v>
      </c>
      <c r="H573" s="90">
        <f>F573/D573*100</f>
        <v>114.58333333333333</v>
      </c>
      <c r="I573" s="16"/>
      <c r="J573" s="124" t="s">
        <v>1147</v>
      </c>
      <c r="K573" s="45"/>
      <c r="M573" s="243"/>
      <c r="N573" s="243"/>
      <c r="P573" s="242"/>
      <c r="Q573" s="243"/>
      <c r="R573" s="243"/>
    </row>
    <row r="574" spans="1:19" ht="89.25" x14ac:dyDescent="0.2">
      <c r="A574" s="154">
        <v>8</v>
      </c>
      <c r="B574" s="15" t="s">
        <v>762</v>
      </c>
      <c r="C574" s="34" t="s">
        <v>18</v>
      </c>
      <c r="D574" s="34">
        <v>1.7</v>
      </c>
      <c r="E574" s="34">
        <v>4.0999999999999996</v>
      </c>
      <c r="F574" s="34">
        <v>2.5</v>
      </c>
      <c r="G574" s="90">
        <f>E574/F574*100</f>
        <v>164</v>
      </c>
      <c r="H574" s="90" t="s">
        <v>1142</v>
      </c>
      <c r="I574" s="16"/>
      <c r="J574" s="124"/>
      <c r="K574" s="45"/>
      <c r="M574" s="243"/>
      <c r="N574" s="243"/>
      <c r="P574" s="242"/>
      <c r="Q574" s="243"/>
      <c r="R574" s="243"/>
    </row>
    <row r="575" spans="1:19" ht="51" x14ac:dyDescent="0.2">
      <c r="A575" s="23">
        <v>9</v>
      </c>
      <c r="B575" s="15" t="s">
        <v>763</v>
      </c>
      <c r="C575" s="34" t="s">
        <v>18</v>
      </c>
      <c r="D575" s="34">
        <v>20</v>
      </c>
      <c r="E575" s="34">
        <v>30</v>
      </c>
      <c r="F575" s="34">
        <v>0</v>
      </c>
      <c r="G575" s="90">
        <v>100</v>
      </c>
      <c r="H575" s="90"/>
      <c r="I575" s="16"/>
      <c r="J575" s="124"/>
      <c r="K575" s="45"/>
      <c r="M575" s="243"/>
      <c r="N575" s="243"/>
      <c r="P575" s="242"/>
      <c r="Q575" s="243"/>
      <c r="R575" s="243"/>
    </row>
    <row r="576" spans="1:19" ht="89.25" x14ac:dyDescent="0.2">
      <c r="A576" s="154">
        <v>10</v>
      </c>
      <c r="B576" s="15" t="s">
        <v>764</v>
      </c>
      <c r="C576" s="34" t="s">
        <v>18</v>
      </c>
      <c r="D576" s="34">
        <v>0.6</v>
      </c>
      <c r="E576" s="34">
        <v>0.65</v>
      </c>
      <c r="F576" s="34">
        <v>0.68</v>
      </c>
      <c r="G576" s="90">
        <v>104.61538461538463</v>
      </c>
      <c r="H576" s="90" t="s">
        <v>1086</v>
      </c>
      <c r="I576" s="16"/>
      <c r="J576" s="124" t="s">
        <v>1198</v>
      </c>
      <c r="K576" s="45"/>
      <c r="M576" s="243"/>
      <c r="N576" s="243"/>
      <c r="P576" s="242"/>
      <c r="Q576" s="243"/>
    </row>
    <row r="577" spans="1:17" ht="27" customHeight="1" x14ac:dyDescent="0.2">
      <c r="A577" s="227">
        <v>19</v>
      </c>
      <c r="B577" s="326" t="s">
        <v>765</v>
      </c>
      <c r="C577" s="327"/>
      <c r="D577" s="327"/>
      <c r="E577" s="327"/>
      <c r="F577" s="327"/>
      <c r="G577" s="327"/>
      <c r="H577" s="327"/>
      <c r="I577" s="327"/>
      <c r="J577" s="328"/>
      <c r="K577" s="45"/>
      <c r="L577" s="246"/>
      <c r="M577" s="243"/>
      <c r="P577" s="242"/>
      <c r="Q577" s="246"/>
    </row>
    <row r="578" spans="1:17" ht="192" customHeight="1" x14ac:dyDescent="0.2">
      <c r="A578" s="23">
        <v>1</v>
      </c>
      <c r="B578" s="15" t="s">
        <v>766</v>
      </c>
      <c r="C578" s="34" t="s">
        <v>18</v>
      </c>
      <c r="D578" s="16">
        <v>30</v>
      </c>
      <c r="E578" s="16">
        <v>35</v>
      </c>
      <c r="F578" s="16">
        <v>35</v>
      </c>
      <c r="G578" s="16">
        <v>100</v>
      </c>
      <c r="H578" s="90" t="s">
        <v>1087</v>
      </c>
      <c r="I578" s="34" t="s">
        <v>1178</v>
      </c>
      <c r="J578" s="124" t="s">
        <v>1148</v>
      </c>
      <c r="K578" s="45"/>
      <c r="M578" s="243"/>
      <c r="N578" s="243"/>
      <c r="P578" s="242"/>
      <c r="Q578" s="243"/>
    </row>
    <row r="579" spans="1:17" ht="114.75" x14ac:dyDescent="0.2">
      <c r="A579" s="23" t="s">
        <v>4</v>
      </c>
      <c r="B579" s="15" t="s">
        <v>767</v>
      </c>
      <c r="C579" s="34" t="s">
        <v>18</v>
      </c>
      <c r="D579" s="16">
        <v>35</v>
      </c>
      <c r="E579" s="16">
        <v>70</v>
      </c>
      <c r="F579" s="16">
        <v>78.7</v>
      </c>
      <c r="G579" s="16">
        <v>100</v>
      </c>
      <c r="H579" s="90" t="s">
        <v>1088</v>
      </c>
      <c r="I579" s="164" t="s">
        <v>768</v>
      </c>
      <c r="J579" s="124" t="s">
        <v>1182</v>
      </c>
      <c r="K579" s="45"/>
      <c r="M579" s="243"/>
      <c r="P579" s="242"/>
      <c r="Q579" s="243"/>
    </row>
    <row r="580" spans="1:17" ht="181.5" customHeight="1" x14ac:dyDescent="0.2">
      <c r="A580" s="23" t="s">
        <v>10</v>
      </c>
      <c r="B580" s="15" t="s">
        <v>770</v>
      </c>
      <c r="C580" s="34" t="s">
        <v>18</v>
      </c>
      <c r="D580" s="16">
        <v>70</v>
      </c>
      <c r="E580" s="16">
        <v>70</v>
      </c>
      <c r="F580" s="34">
        <v>83.9</v>
      </c>
      <c r="G580" s="90">
        <v>119.85714285714286</v>
      </c>
      <c r="H580" s="90" t="s">
        <v>1089</v>
      </c>
      <c r="I580" s="34" t="s">
        <v>1178</v>
      </c>
      <c r="J580" s="124" t="s">
        <v>1179</v>
      </c>
      <c r="K580" s="45"/>
      <c r="M580" s="243"/>
      <c r="N580" s="243"/>
      <c r="P580" s="242"/>
      <c r="Q580" s="243"/>
    </row>
    <row r="581" spans="1:17" ht="182.25" customHeight="1" x14ac:dyDescent="0.2">
      <c r="A581" s="23" t="s">
        <v>28</v>
      </c>
      <c r="B581" s="15" t="s">
        <v>771</v>
      </c>
      <c r="C581" s="34" t="s">
        <v>18</v>
      </c>
      <c r="D581" s="34">
        <v>20</v>
      </c>
      <c r="E581" s="34">
        <v>40</v>
      </c>
      <c r="F581" s="34">
        <v>51.97</v>
      </c>
      <c r="G581" s="90">
        <v>129.92500000000001</v>
      </c>
      <c r="H581" s="90" t="s">
        <v>1090</v>
      </c>
      <c r="I581" s="34" t="s">
        <v>772</v>
      </c>
      <c r="J581" s="124" t="s">
        <v>1180</v>
      </c>
      <c r="K581" s="45"/>
      <c r="M581" s="243"/>
      <c r="P581" s="242"/>
      <c r="Q581" s="243"/>
    </row>
    <row r="582" spans="1:17" ht="193.5" customHeight="1" x14ac:dyDescent="0.2">
      <c r="A582" s="23" t="s">
        <v>29</v>
      </c>
      <c r="B582" s="15" t="s">
        <v>773</v>
      </c>
      <c r="C582" s="34" t="s">
        <v>774</v>
      </c>
      <c r="D582" s="16">
        <v>30</v>
      </c>
      <c r="E582" s="16">
        <v>15</v>
      </c>
      <c r="F582" s="34">
        <v>6.28</v>
      </c>
      <c r="G582" s="90">
        <v>238.85350318471333</v>
      </c>
      <c r="H582" s="90" t="s">
        <v>1091</v>
      </c>
      <c r="I582" s="34" t="s">
        <v>1178</v>
      </c>
      <c r="J582" s="124" t="s">
        <v>1181</v>
      </c>
      <c r="K582" s="45"/>
      <c r="M582" s="243"/>
      <c r="N582" s="243"/>
      <c r="P582" s="242"/>
      <c r="Q582" s="243"/>
    </row>
    <row r="583" spans="1:17" hidden="1" x14ac:dyDescent="0.2">
      <c r="A583" s="276" t="s">
        <v>775</v>
      </c>
      <c r="B583" s="277"/>
      <c r="C583" s="277"/>
      <c r="D583" s="277"/>
      <c r="E583" s="277"/>
      <c r="F583" s="277"/>
      <c r="G583" s="277"/>
      <c r="H583" s="277"/>
      <c r="I583" s="277"/>
      <c r="J583" s="278"/>
      <c r="K583" s="45"/>
      <c r="M583" s="243"/>
      <c r="P583" s="242"/>
    </row>
    <row r="584" spans="1:17" ht="165.75" hidden="1" x14ac:dyDescent="0.2">
      <c r="A584" s="23" t="s">
        <v>5</v>
      </c>
      <c r="B584" s="15" t="s">
        <v>776</v>
      </c>
      <c r="C584" s="21" t="s">
        <v>18</v>
      </c>
      <c r="D584" s="18">
        <v>20</v>
      </c>
      <c r="E584" s="18">
        <v>50</v>
      </c>
      <c r="F584" s="18">
        <v>50</v>
      </c>
      <c r="G584" s="18">
        <v>100</v>
      </c>
      <c r="H584" s="18"/>
      <c r="I584" s="21" t="s">
        <v>777</v>
      </c>
      <c r="J584" s="34" t="s">
        <v>425</v>
      </c>
      <c r="K584" s="45"/>
      <c r="N584" s="243"/>
      <c r="P584" s="242"/>
    </row>
    <row r="585" spans="1:17" ht="76.5" hidden="1" x14ac:dyDescent="0.2">
      <c r="A585" s="23" t="s">
        <v>4</v>
      </c>
      <c r="B585" s="15" t="s">
        <v>778</v>
      </c>
      <c r="C585" s="21" t="s">
        <v>330</v>
      </c>
      <c r="D585" s="18">
        <v>30</v>
      </c>
      <c r="E585" s="18">
        <v>100</v>
      </c>
      <c r="F585" s="18">
        <v>170</v>
      </c>
      <c r="G585" s="18">
        <f>F585/E585*100</f>
        <v>170</v>
      </c>
      <c r="H585" s="18"/>
      <c r="I585" s="21" t="s">
        <v>779</v>
      </c>
      <c r="J585" s="34" t="s">
        <v>425</v>
      </c>
      <c r="K585" s="45"/>
      <c r="M585" s="243"/>
      <c r="P585" s="242"/>
    </row>
    <row r="586" spans="1:17" ht="102" hidden="1" x14ac:dyDescent="0.2">
      <c r="A586" s="23" t="s">
        <v>10</v>
      </c>
      <c r="B586" s="15" t="s">
        <v>780</v>
      </c>
      <c r="C586" s="21" t="s">
        <v>18</v>
      </c>
      <c r="D586" s="18">
        <v>21</v>
      </c>
      <c r="E586" s="18">
        <v>27</v>
      </c>
      <c r="F586" s="18">
        <v>65.7</v>
      </c>
      <c r="G586" s="18">
        <f>F586/E586*100</f>
        <v>243.33333333333337</v>
      </c>
      <c r="H586" s="18"/>
      <c r="I586" s="21" t="s">
        <v>781</v>
      </c>
      <c r="J586" s="21" t="s">
        <v>782</v>
      </c>
      <c r="K586" s="45"/>
      <c r="N586" s="243"/>
      <c r="P586" s="242"/>
    </row>
    <row r="587" spans="1:17" ht="76.5" hidden="1" x14ac:dyDescent="0.2">
      <c r="A587" s="23" t="s">
        <v>28</v>
      </c>
      <c r="B587" s="15" t="s">
        <v>783</v>
      </c>
      <c r="C587" s="21" t="s">
        <v>18</v>
      </c>
      <c r="D587" s="18">
        <v>100</v>
      </c>
      <c r="E587" s="18">
        <v>100</v>
      </c>
      <c r="F587" s="18">
        <v>100</v>
      </c>
      <c r="G587" s="18">
        <v>100</v>
      </c>
      <c r="H587" s="18"/>
      <c r="I587" s="16" t="s">
        <v>14</v>
      </c>
      <c r="J587" s="21" t="s">
        <v>769</v>
      </c>
      <c r="K587" s="45"/>
      <c r="M587" s="243"/>
      <c r="P587" s="242"/>
    </row>
    <row r="588" spans="1:17" hidden="1" x14ac:dyDescent="0.2">
      <c r="A588" s="23"/>
      <c r="B588" s="276" t="s">
        <v>784</v>
      </c>
      <c r="C588" s="277"/>
      <c r="D588" s="277"/>
      <c r="E588" s="277"/>
      <c r="F588" s="277"/>
      <c r="G588" s="277"/>
      <c r="H588" s="277"/>
      <c r="I588" s="277"/>
      <c r="J588" s="277"/>
      <c r="K588" s="45"/>
      <c r="N588" s="243"/>
      <c r="P588" s="242"/>
    </row>
    <row r="589" spans="1:17" ht="153" hidden="1" x14ac:dyDescent="0.2">
      <c r="A589" s="23" t="s">
        <v>5</v>
      </c>
      <c r="B589" s="202" t="s">
        <v>785</v>
      </c>
      <c r="C589" s="203" t="s">
        <v>390</v>
      </c>
      <c r="D589" s="203">
        <v>10000</v>
      </c>
      <c r="E589" s="203">
        <v>10000</v>
      </c>
      <c r="F589" s="203">
        <v>15522</v>
      </c>
      <c r="G589" s="204">
        <v>1.5522</v>
      </c>
      <c r="H589" s="205"/>
      <c r="I589" s="202" t="s">
        <v>786</v>
      </c>
      <c r="J589" s="34" t="s">
        <v>425</v>
      </c>
      <c r="K589" s="45"/>
      <c r="M589" s="243"/>
      <c r="P589" s="242"/>
    </row>
    <row r="590" spans="1:17" ht="178.5" hidden="1" x14ac:dyDescent="0.2">
      <c r="A590" s="23" t="s">
        <v>4</v>
      </c>
      <c r="B590" s="202" t="s">
        <v>787</v>
      </c>
      <c r="C590" s="203" t="s">
        <v>18</v>
      </c>
      <c r="D590" s="203">
        <v>40</v>
      </c>
      <c r="E590" s="203">
        <v>70</v>
      </c>
      <c r="F590" s="203">
        <v>67</v>
      </c>
      <c r="G590" s="204">
        <v>0.95714285714285718</v>
      </c>
      <c r="H590" s="205"/>
      <c r="I590" s="202" t="s">
        <v>788</v>
      </c>
      <c r="J590" s="34" t="s">
        <v>789</v>
      </c>
      <c r="K590" s="45"/>
      <c r="N590" s="243"/>
      <c r="P590" s="242"/>
    </row>
    <row r="591" spans="1:17" hidden="1" x14ac:dyDescent="0.2">
      <c r="A591" s="276" t="s">
        <v>790</v>
      </c>
      <c r="B591" s="277"/>
      <c r="C591" s="277"/>
      <c r="D591" s="277"/>
      <c r="E591" s="277"/>
      <c r="F591" s="277"/>
      <c r="G591" s="277"/>
      <c r="H591" s="277"/>
      <c r="I591" s="277"/>
      <c r="J591" s="206"/>
      <c r="K591" s="45"/>
      <c r="M591" s="243"/>
      <c r="P591" s="242"/>
    </row>
    <row r="592" spans="1:17" ht="153" hidden="1" x14ac:dyDescent="0.2">
      <c r="A592" s="23" t="s">
        <v>5</v>
      </c>
      <c r="B592" s="15" t="s">
        <v>791</v>
      </c>
      <c r="C592" s="34" t="s">
        <v>792</v>
      </c>
      <c r="D592" s="21" t="s">
        <v>14</v>
      </c>
      <c r="E592" s="21">
        <v>2</v>
      </c>
      <c r="F592" s="21">
        <v>2</v>
      </c>
      <c r="G592" s="21">
        <v>100</v>
      </c>
      <c r="H592" s="21"/>
      <c r="I592" s="21" t="s">
        <v>793</v>
      </c>
      <c r="J592" s="15" t="s">
        <v>794</v>
      </c>
      <c r="K592" s="45"/>
      <c r="N592" s="243"/>
      <c r="P592" s="242"/>
    </row>
    <row r="593" spans="1:19" ht="38.25" hidden="1" x14ac:dyDescent="0.2">
      <c r="A593" s="23" t="s">
        <v>4</v>
      </c>
      <c r="B593" s="15" t="s">
        <v>795</v>
      </c>
      <c r="C593" s="34" t="s">
        <v>792</v>
      </c>
      <c r="D593" s="21">
        <v>2</v>
      </c>
      <c r="E593" s="21">
        <v>2</v>
      </c>
      <c r="F593" s="21">
        <v>2</v>
      </c>
      <c r="G593" s="21">
        <v>100</v>
      </c>
      <c r="H593" s="21"/>
      <c r="I593" s="21" t="s">
        <v>796</v>
      </c>
      <c r="J593" s="15"/>
      <c r="K593" s="45"/>
      <c r="M593" s="243"/>
      <c r="P593" s="242"/>
    </row>
    <row r="594" spans="1:19" ht="25.5" hidden="1" x14ac:dyDescent="0.2">
      <c r="A594" s="23" t="s">
        <v>10</v>
      </c>
      <c r="B594" s="15" t="s">
        <v>797</v>
      </c>
      <c r="C594" s="34" t="s">
        <v>18</v>
      </c>
      <c r="D594" s="21">
        <v>90</v>
      </c>
      <c r="E594" s="21">
        <v>100</v>
      </c>
      <c r="F594" s="21">
        <v>100</v>
      </c>
      <c r="G594" s="21">
        <v>100</v>
      </c>
      <c r="H594" s="21"/>
      <c r="I594" s="21" t="s">
        <v>798</v>
      </c>
      <c r="J594" s="15"/>
      <c r="K594" s="45"/>
      <c r="N594" s="243"/>
      <c r="P594" s="242"/>
    </row>
    <row r="595" spans="1:19" ht="51" hidden="1" x14ac:dyDescent="0.2">
      <c r="A595" s="23" t="s">
        <v>28</v>
      </c>
      <c r="B595" s="15" t="s">
        <v>799</v>
      </c>
      <c r="C595" s="34" t="s">
        <v>18</v>
      </c>
      <c r="D595" s="21">
        <v>85</v>
      </c>
      <c r="E595" s="21">
        <v>100</v>
      </c>
      <c r="F595" s="21">
        <v>100</v>
      </c>
      <c r="G595" s="21">
        <v>100</v>
      </c>
      <c r="H595" s="21"/>
      <c r="I595" s="21" t="s">
        <v>798</v>
      </c>
      <c r="J595" s="15"/>
      <c r="K595" s="45"/>
      <c r="M595" s="243"/>
      <c r="P595" s="242"/>
    </row>
    <row r="596" spans="1:19" ht="51" hidden="1" x14ac:dyDescent="0.2">
      <c r="A596" s="23" t="s">
        <v>29</v>
      </c>
      <c r="B596" s="15" t="s">
        <v>800</v>
      </c>
      <c r="C596" s="34" t="s">
        <v>18</v>
      </c>
      <c r="D596" s="21">
        <v>75</v>
      </c>
      <c r="E596" s="21">
        <v>95</v>
      </c>
      <c r="F596" s="21">
        <v>80</v>
      </c>
      <c r="G596" s="47">
        <v>84.210526315789465</v>
      </c>
      <c r="H596" s="47"/>
      <c r="I596" s="21" t="s">
        <v>801</v>
      </c>
      <c r="J596" s="15"/>
      <c r="K596" s="45"/>
      <c r="N596" s="243"/>
      <c r="P596" s="242"/>
    </row>
    <row r="597" spans="1:19" ht="38.25" hidden="1" x14ac:dyDescent="0.2">
      <c r="A597" s="23" t="s">
        <v>30</v>
      </c>
      <c r="B597" s="15" t="s">
        <v>802</v>
      </c>
      <c r="C597" s="34" t="s">
        <v>18</v>
      </c>
      <c r="D597" s="21">
        <v>21</v>
      </c>
      <c r="E597" s="21">
        <v>24</v>
      </c>
      <c r="F597" s="21">
        <v>25</v>
      </c>
      <c r="G597" s="21">
        <v>104.16666666666667</v>
      </c>
      <c r="H597" s="21"/>
      <c r="I597" s="21"/>
      <c r="J597" s="15"/>
      <c r="K597" s="45"/>
      <c r="M597" s="243"/>
      <c r="P597" s="242"/>
    </row>
    <row r="598" spans="1:19" ht="16.5" customHeight="1" x14ac:dyDescent="0.2">
      <c r="A598" s="226" t="s">
        <v>181</v>
      </c>
      <c r="B598" s="289" t="s">
        <v>922</v>
      </c>
      <c r="C598" s="258"/>
      <c r="D598" s="258"/>
      <c r="E598" s="258"/>
      <c r="F598" s="258"/>
      <c r="G598" s="258"/>
      <c r="H598" s="258"/>
      <c r="I598" s="258"/>
      <c r="J598" s="259"/>
      <c r="K598" s="45"/>
      <c r="L598" s="246"/>
      <c r="N598" s="243"/>
      <c r="P598" s="242"/>
      <c r="Q598" s="246"/>
      <c r="R598" s="246"/>
      <c r="S598" s="246"/>
    </row>
    <row r="599" spans="1:19" ht="89.25" x14ac:dyDescent="0.2">
      <c r="A599" s="23" t="s">
        <v>5</v>
      </c>
      <c r="B599" s="15" t="s">
        <v>803</v>
      </c>
      <c r="C599" s="34" t="s">
        <v>845</v>
      </c>
      <c r="D599" s="16">
        <v>0</v>
      </c>
      <c r="E599" s="16">
        <v>20</v>
      </c>
      <c r="F599" s="16">
        <v>20</v>
      </c>
      <c r="G599" s="27">
        <v>100</v>
      </c>
      <c r="H599" s="16"/>
      <c r="I599" s="16"/>
      <c r="J599" s="16"/>
      <c r="K599" s="45"/>
      <c r="M599" s="243"/>
      <c r="P599" s="242"/>
      <c r="Q599" s="243"/>
      <c r="R599" s="243"/>
      <c r="S599" s="243"/>
    </row>
    <row r="600" spans="1:19" ht="182.25" customHeight="1" x14ac:dyDescent="0.2">
      <c r="A600" s="23" t="s">
        <v>4</v>
      </c>
      <c r="B600" s="15" t="s">
        <v>805</v>
      </c>
      <c r="C600" s="34" t="s">
        <v>806</v>
      </c>
      <c r="D600" s="16">
        <v>0.5</v>
      </c>
      <c r="E600" s="16">
        <v>2.5</v>
      </c>
      <c r="F600" s="16">
        <v>1.3</v>
      </c>
      <c r="G600" s="27">
        <f>F600/E600*100</f>
        <v>52</v>
      </c>
      <c r="H600" s="27">
        <f t="shared" ref="H600" si="28">F600/D600*100</f>
        <v>260</v>
      </c>
      <c r="I600" s="46" t="s">
        <v>807</v>
      </c>
      <c r="J600" s="16"/>
      <c r="K600" s="45"/>
      <c r="N600" s="243"/>
      <c r="P600" s="242"/>
      <c r="Q600" s="243"/>
      <c r="R600" s="243"/>
      <c r="S600" s="243"/>
    </row>
    <row r="601" spans="1:19" ht="136.5" customHeight="1" x14ac:dyDescent="0.2">
      <c r="A601" s="23" t="s">
        <v>10</v>
      </c>
      <c r="B601" s="15" t="s">
        <v>808</v>
      </c>
      <c r="C601" s="34" t="s">
        <v>18</v>
      </c>
      <c r="D601" s="16">
        <v>21.7</v>
      </c>
      <c r="E601" s="16">
        <v>0.7</v>
      </c>
      <c r="F601" s="16">
        <v>0.75</v>
      </c>
      <c r="G601" s="27">
        <v>107</v>
      </c>
      <c r="H601" s="90" t="s">
        <v>1149</v>
      </c>
      <c r="I601" s="16"/>
      <c r="J601" s="15"/>
      <c r="K601" s="45"/>
      <c r="M601" s="243"/>
      <c r="P601" s="242"/>
      <c r="Q601" s="243"/>
      <c r="R601" s="243"/>
      <c r="S601" s="243"/>
    </row>
    <row r="602" spans="1:19" ht="88.5" customHeight="1" x14ac:dyDescent="0.2">
      <c r="A602" s="23" t="s">
        <v>28</v>
      </c>
      <c r="B602" s="15" t="s">
        <v>809</v>
      </c>
      <c r="C602" s="34" t="s">
        <v>18</v>
      </c>
      <c r="D602" s="16">
        <v>0.1</v>
      </c>
      <c r="E602" s="16">
        <v>0.86</v>
      </c>
      <c r="F602" s="16">
        <v>0.86</v>
      </c>
      <c r="G602" s="27">
        <v>100</v>
      </c>
      <c r="H602" s="90" t="s">
        <v>1150</v>
      </c>
      <c r="I602" s="207"/>
      <c r="J602" s="15"/>
      <c r="K602" s="45"/>
      <c r="M602" s="243"/>
      <c r="N602" s="243"/>
      <c r="P602" s="242"/>
      <c r="Q602" s="243"/>
      <c r="R602" s="243"/>
      <c r="S602" s="243"/>
    </row>
    <row r="603" spans="1:19" hidden="1" x14ac:dyDescent="0.2">
      <c r="A603" s="23"/>
      <c r="B603" s="307" t="s">
        <v>851</v>
      </c>
      <c r="C603" s="308"/>
      <c r="D603" s="308"/>
      <c r="E603" s="308"/>
      <c r="F603" s="308"/>
      <c r="G603" s="308"/>
      <c r="H603" s="308"/>
      <c r="I603" s="308"/>
      <c r="J603" s="309"/>
      <c r="K603" s="45"/>
      <c r="M603" s="243"/>
      <c r="P603" s="242"/>
      <c r="Q603" s="243"/>
      <c r="R603" s="243"/>
      <c r="S603" s="243"/>
    </row>
    <row r="604" spans="1:19" ht="51" hidden="1" x14ac:dyDescent="0.2">
      <c r="A604" s="23" t="s">
        <v>5</v>
      </c>
      <c r="B604" s="15" t="s">
        <v>810</v>
      </c>
      <c r="C604" s="34" t="s">
        <v>804</v>
      </c>
      <c r="D604" s="16">
        <v>0</v>
      </c>
      <c r="E604" s="16">
        <v>10</v>
      </c>
      <c r="F604" s="16">
        <v>20</v>
      </c>
      <c r="G604" s="16">
        <v>200</v>
      </c>
      <c r="H604" s="16"/>
      <c r="I604" s="16"/>
      <c r="J604" s="15"/>
      <c r="K604" s="45"/>
      <c r="N604" s="243"/>
      <c r="P604" s="242"/>
      <c r="Q604" s="243"/>
      <c r="R604" s="243"/>
      <c r="S604" s="243"/>
    </row>
    <row r="605" spans="1:19" ht="101.25" hidden="1" x14ac:dyDescent="0.2">
      <c r="A605" s="23" t="s">
        <v>4</v>
      </c>
      <c r="B605" s="15" t="s">
        <v>811</v>
      </c>
      <c r="C605" s="34" t="s">
        <v>804</v>
      </c>
      <c r="D605" s="16">
        <v>0</v>
      </c>
      <c r="E605" s="16">
        <v>10</v>
      </c>
      <c r="F605" s="16">
        <v>0</v>
      </c>
      <c r="G605" s="16">
        <v>0</v>
      </c>
      <c r="H605" s="16"/>
      <c r="I605" s="207" t="s">
        <v>812</v>
      </c>
      <c r="J605" s="15"/>
      <c r="K605" s="45"/>
      <c r="M605" s="243"/>
      <c r="P605" s="242"/>
      <c r="Q605" s="243"/>
      <c r="R605" s="243"/>
      <c r="S605" s="243"/>
    </row>
    <row r="606" spans="1:19" ht="181.5" hidden="1" customHeight="1" x14ac:dyDescent="0.2">
      <c r="A606" s="23" t="s">
        <v>10</v>
      </c>
      <c r="B606" s="15" t="s">
        <v>813</v>
      </c>
      <c r="C606" s="34" t="s">
        <v>846</v>
      </c>
      <c r="D606" s="16">
        <v>0.5</v>
      </c>
      <c r="E606" s="16">
        <v>2.5</v>
      </c>
      <c r="F606" s="16">
        <v>1.3</v>
      </c>
      <c r="G606" s="16">
        <v>52</v>
      </c>
      <c r="H606" s="16"/>
      <c r="I606" s="207" t="s">
        <v>807</v>
      </c>
      <c r="J606" s="15"/>
      <c r="K606" s="45"/>
      <c r="N606" s="243"/>
      <c r="P606" s="242"/>
      <c r="Q606" s="243"/>
      <c r="R606" s="243"/>
      <c r="S606" s="243"/>
    </row>
    <row r="607" spans="1:19" ht="127.5" hidden="1" x14ac:dyDescent="0.2">
      <c r="A607" s="23" t="s">
        <v>28</v>
      </c>
      <c r="B607" s="15" t="s">
        <v>814</v>
      </c>
      <c r="C607" s="34" t="s">
        <v>18</v>
      </c>
      <c r="D607" s="16">
        <v>69</v>
      </c>
      <c r="E607" s="16">
        <v>82</v>
      </c>
      <c r="F607" s="16">
        <v>82</v>
      </c>
      <c r="G607" s="16">
        <v>100</v>
      </c>
      <c r="H607" s="16"/>
      <c r="I607" s="15"/>
      <c r="J607" s="15"/>
      <c r="K607" s="45"/>
      <c r="M607" s="243"/>
      <c r="P607" s="242"/>
    </row>
    <row r="608" spans="1:19" hidden="1" x14ac:dyDescent="0.2">
      <c r="A608" s="23"/>
      <c r="B608" s="307" t="s">
        <v>852</v>
      </c>
      <c r="C608" s="308"/>
      <c r="D608" s="308"/>
      <c r="E608" s="308"/>
      <c r="F608" s="308"/>
      <c r="G608" s="308"/>
      <c r="H608" s="308"/>
      <c r="I608" s="308"/>
      <c r="J608" s="309"/>
      <c r="K608" s="45"/>
      <c r="N608" s="243"/>
      <c r="P608" s="242"/>
    </row>
    <row r="609" spans="1:19" ht="63.75" hidden="1" x14ac:dyDescent="0.2">
      <c r="A609" s="23" t="s">
        <v>5</v>
      </c>
      <c r="B609" s="15" t="s">
        <v>815</v>
      </c>
      <c r="C609" s="34" t="s">
        <v>238</v>
      </c>
      <c r="D609" s="16">
        <v>0</v>
      </c>
      <c r="E609" s="16">
        <v>0.3</v>
      </c>
      <c r="F609" s="16">
        <v>0.3</v>
      </c>
      <c r="G609" s="16">
        <v>100</v>
      </c>
      <c r="H609" s="16"/>
      <c r="I609" s="16"/>
      <c r="J609" s="15"/>
      <c r="K609" s="45"/>
      <c r="M609" s="243"/>
      <c r="P609" s="242"/>
    </row>
    <row r="610" spans="1:19" ht="90.75" hidden="1" customHeight="1" x14ac:dyDescent="0.2">
      <c r="A610" s="23" t="s">
        <v>4</v>
      </c>
      <c r="B610" s="15" t="s">
        <v>816</v>
      </c>
      <c r="C610" s="34" t="s">
        <v>9</v>
      </c>
      <c r="D610" s="16">
        <v>2</v>
      </c>
      <c r="E610" s="16">
        <v>1</v>
      </c>
      <c r="F610" s="16">
        <v>1</v>
      </c>
      <c r="G610" s="16">
        <v>100</v>
      </c>
      <c r="H610" s="16"/>
      <c r="I610" s="16"/>
      <c r="J610" s="15"/>
      <c r="K610" s="45"/>
      <c r="N610" s="243"/>
      <c r="P610" s="242"/>
    </row>
    <row r="611" spans="1:19" ht="63.75" hidden="1" x14ac:dyDescent="0.2">
      <c r="A611" s="23" t="s">
        <v>10</v>
      </c>
      <c r="B611" s="15" t="s">
        <v>817</v>
      </c>
      <c r="C611" s="34" t="s">
        <v>18</v>
      </c>
      <c r="D611" s="16">
        <v>0</v>
      </c>
      <c r="E611" s="34" t="s">
        <v>818</v>
      </c>
      <c r="F611" s="16">
        <v>0</v>
      </c>
      <c r="G611" s="16">
        <v>100</v>
      </c>
      <c r="H611" s="16"/>
      <c r="I611" s="16"/>
      <c r="J611" s="15"/>
      <c r="K611" s="45"/>
      <c r="M611" s="243"/>
      <c r="P611" s="242"/>
    </row>
    <row r="612" spans="1:19" hidden="1" x14ac:dyDescent="0.2">
      <c r="A612" s="23"/>
      <c r="B612" s="307" t="s">
        <v>853</v>
      </c>
      <c r="C612" s="308"/>
      <c r="D612" s="308"/>
      <c r="E612" s="308"/>
      <c r="F612" s="308"/>
      <c r="G612" s="308"/>
      <c r="H612" s="308"/>
      <c r="I612" s="308"/>
      <c r="J612" s="309"/>
      <c r="K612" s="45"/>
      <c r="N612" s="243"/>
      <c r="P612" s="242"/>
    </row>
    <row r="613" spans="1:19" ht="102" hidden="1" x14ac:dyDescent="0.2">
      <c r="A613" s="23" t="s">
        <v>5</v>
      </c>
      <c r="B613" s="15" t="s">
        <v>819</v>
      </c>
      <c r="C613" s="34" t="s">
        <v>18</v>
      </c>
      <c r="D613" s="16">
        <v>33.799999999999997</v>
      </c>
      <c r="E613" s="16">
        <v>0.6</v>
      </c>
      <c r="F613" s="16">
        <v>1.34</v>
      </c>
      <c r="G613" s="16">
        <v>223</v>
      </c>
      <c r="H613" s="16"/>
      <c r="I613" s="16"/>
      <c r="J613" s="15"/>
      <c r="K613" s="45"/>
      <c r="M613" s="243"/>
      <c r="P613" s="242"/>
    </row>
    <row r="614" spans="1:19" ht="114" hidden="1" customHeight="1" x14ac:dyDescent="0.2">
      <c r="A614" s="23" t="s">
        <v>4</v>
      </c>
      <c r="B614" s="15" t="s">
        <v>820</v>
      </c>
      <c r="C614" s="34" t="s">
        <v>18</v>
      </c>
      <c r="D614" s="16">
        <v>4.5999999999999996</v>
      </c>
      <c r="E614" s="16">
        <v>6</v>
      </c>
      <c r="F614" s="16">
        <v>7.2</v>
      </c>
      <c r="G614" s="16">
        <v>120</v>
      </c>
      <c r="H614" s="16"/>
      <c r="I614" s="16"/>
      <c r="J614" s="15"/>
      <c r="K614" s="45"/>
      <c r="N614" s="243"/>
      <c r="P614" s="242"/>
    </row>
    <row r="615" spans="1:19" x14ac:dyDescent="0.2">
      <c r="A615" s="226" t="s">
        <v>183</v>
      </c>
      <c r="B615" s="257" t="s">
        <v>821</v>
      </c>
      <c r="C615" s="258"/>
      <c r="D615" s="258"/>
      <c r="E615" s="258"/>
      <c r="F615" s="258"/>
      <c r="G615" s="258"/>
      <c r="H615" s="258"/>
      <c r="I615" s="258"/>
      <c r="J615" s="259"/>
      <c r="K615" s="45"/>
      <c r="L615" s="246"/>
      <c r="M615" s="243"/>
      <c r="P615" s="242"/>
      <c r="Q615" s="246"/>
      <c r="R615" s="246"/>
      <c r="S615" s="246"/>
    </row>
    <row r="616" spans="1:19" ht="87.75" customHeight="1" x14ac:dyDescent="0.2">
      <c r="A616" s="23">
        <v>1</v>
      </c>
      <c r="B616" s="135" t="s">
        <v>822</v>
      </c>
      <c r="C616" s="34" t="s">
        <v>18</v>
      </c>
      <c r="D616" s="16">
        <v>31</v>
      </c>
      <c r="E616" s="16">
        <v>44.6</v>
      </c>
      <c r="F616" s="16">
        <v>45</v>
      </c>
      <c r="G616" s="16">
        <v>100.9</v>
      </c>
      <c r="H616" s="90" t="s">
        <v>1093</v>
      </c>
      <c r="I616" s="210"/>
      <c r="J616" s="15"/>
      <c r="K616" s="45"/>
      <c r="M616" s="243"/>
      <c r="N616" s="243"/>
      <c r="P616" s="242"/>
      <c r="Q616" s="243"/>
      <c r="R616" s="243"/>
    </row>
    <row r="617" spans="1:19" ht="102" x14ac:dyDescent="0.2">
      <c r="A617" s="23" t="s">
        <v>195</v>
      </c>
      <c r="B617" s="97" t="s">
        <v>823</v>
      </c>
      <c r="C617" s="34" t="s">
        <v>18</v>
      </c>
      <c r="D617" s="16">
        <v>10</v>
      </c>
      <c r="E617" s="16">
        <v>20</v>
      </c>
      <c r="F617" s="16">
        <v>27.3</v>
      </c>
      <c r="G617" s="16">
        <v>136.5</v>
      </c>
      <c r="H617" s="90" t="s">
        <v>1094</v>
      </c>
      <c r="I617" s="124" t="s">
        <v>824</v>
      </c>
      <c r="J617" s="15"/>
      <c r="K617" s="45"/>
      <c r="M617" s="243"/>
      <c r="N617" s="243"/>
      <c r="P617" s="242"/>
      <c r="Q617" s="243"/>
      <c r="R617" s="243"/>
    </row>
    <row r="618" spans="1:19" ht="102" x14ac:dyDescent="0.2">
      <c r="A618" s="23" t="s">
        <v>198</v>
      </c>
      <c r="B618" s="147" t="s">
        <v>847</v>
      </c>
      <c r="C618" s="34" t="s">
        <v>18</v>
      </c>
      <c r="D618" s="16">
        <v>22</v>
      </c>
      <c r="E618" s="16">
        <v>43</v>
      </c>
      <c r="F618" s="16">
        <v>48.8</v>
      </c>
      <c r="G618" s="16">
        <v>113.5</v>
      </c>
      <c r="H618" s="90" t="s">
        <v>1095</v>
      </c>
      <c r="I618" s="124" t="s">
        <v>825</v>
      </c>
      <c r="J618" s="15"/>
      <c r="K618" s="45"/>
      <c r="M618" s="243"/>
      <c r="N618" s="243"/>
      <c r="P618" s="242"/>
      <c r="Q618" s="243"/>
      <c r="R618" s="243"/>
    </row>
    <row r="619" spans="1:19" ht="127.5" x14ac:dyDescent="0.2">
      <c r="A619" s="23" t="s">
        <v>202</v>
      </c>
      <c r="B619" s="135" t="s">
        <v>848</v>
      </c>
      <c r="C619" s="34" t="s">
        <v>18</v>
      </c>
      <c r="D619" s="16">
        <v>10</v>
      </c>
      <c r="E619" s="16">
        <v>20</v>
      </c>
      <c r="F619" s="16">
        <v>34.799999999999997</v>
      </c>
      <c r="G619" s="16">
        <v>174</v>
      </c>
      <c r="H619" s="90" t="s">
        <v>1096</v>
      </c>
      <c r="I619" s="124" t="s">
        <v>826</v>
      </c>
      <c r="J619" s="15"/>
      <c r="K619" s="45"/>
      <c r="M619" s="243"/>
      <c r="N619" s="243"/>
      <c r="P619" s="242"/>
      <c r="Q619" s="243"/>
      <c r="R619" s="243"/>
    </row>
    <row r="620" spans="1:19" ht="104.25" customHeight="1" x14ac:dyDescent="0.2">
      <c r="A620" s="23" t="s">
        <v>203</v>
      </c>
      <c r="B620" s="209" t="s">
        <v>849</v>
      </c>
      <c r="C620" s="34" t="s">
        <v>18</v>
      </c>
      <c r="D620" s="16">
        <v>5</v>
      </c>
      <c r="E620" s="16">
        <v>10</v>
      </c>
      <c r="F620" s="16">
        <v>11.7</v>
      </c>
      <c r="G620" s="16">
        <v>117</v>
      </c>
      <c r="H620" s="90" t="s">
        <v>1097</v>
      </c>
      <c r="I620" s="124" t="s">
        <v>827</v>
      </c>
      <c r="J620" s="160"/>
      <c r="K620" s="45"/>
      <c r="M620" s="243"/>
      <c r="N620" s="243"/>
      <c r="P620" s="242"/>
      <c r="Q620" s="243"/>
      <c r="R620" s="243"/>
    </row>
    <row r="621" spans="1:19" ht="102" x14ac:dyDescent="0.2">
      <c r="A621" s="23" t="s">
        <v>228</v>
      </c>
      <c r="B621" s="135" t="s">
        <v>828</v>
      </c>
      <c r="C621" s="34" t="s">
        <v>18</v>
      </c>
      <c r="D621" s="16">
        <v>1.4</v>
      </c>
      <c r="E621" s="16">
        <v>12.8</v>
      </c>
      <c r="F621" s="16">
        <v>12.8</v>
      </c>
      <c r="G621" s="16">
        <v>100</v>
      </c>
      <c r="H621" s="90" t="s">
        <v>1100</v>
      </c>
      <c r="I621" s="16"/>
      <c r="J621" s="15"/>
      <c r="K621" s="45"/>
      <c r="M621" s="243"/>
      <c r="N621" s="243"/>
      <c r="P621" s="242"/>
      <c r="Q621" s="243"/>
      <c r="R621" s="243"/>
    </row>
    <row r="622" spans="1:19" ht="132.75" customHeight="1" x14ac:dyDescent="0.2">
      <c r="A622" s="23" t="s">
        <v>230</v>
      </c>
      <c r="B622" s="135" t="s">
        <v>829</v>
      </c>
      <c r="C622" s="34" t="s">
        <v>18</v>
      </c>
      <c r="D622" s="16">
        <v>7</v>
      </c>
      <c r="E622" s="16">
        <v>7</v>
      </c>
      <c r="F622" s="16">
        <v>7</v>
      </c>
      <c r="G622" s="16">
        <v>100</v>
      </c>
      <c r="H622" s="90">
        <v>100</v>
      </c>
      <c r="I622" s="16"/>
      <c r="J622" s="15"/>
      <c r="K622" s="45"/>
      <c r="M622" s="243"/>
      <c r="N622" s="243"/>
      <c r="P622" s="242"/>
      <c r="Q622" s="243"/>
      <c r="R622" s="243"/>
      <c r="S622" s="243"/>
    </row>
    <row r="623" spans="1:19" ht="108" x14ac:dyDescent="0.2">
      <c r="A623" s="23" t="s">
        <v>232</v>
      </c>
      <c r="B623" s="135" t="s">
        <v>830</v>
      </c>
      <c r="C623" s="34" t="s">
        <v>18</v>
      </c>
      <c r="D623" s="16">
        <v>13.9</v>
      </c>
      <c r="E623" s="16">
        <v>14.5</v>
      </c>
      <c r="F623" s="16">
        <v>42.8</v>
      </c>
      <c r="G623" s="16">
        <v>295.2</v>
      </c>
      <c r="H623" s="90" t="s">
        <v>1151</v>
      </c>
      <c r="I623" s="208" t="s">
        <v>831</v>
      </c>
      <c r="J623" s="15"/>
      <c r="K623" s="45"/>
      <c r="M623" s="243"/>
      <c r="N623" s="243"/>
      <c r="P623" s="242"/>
      <c r="Q623" s="243"/>
      <c r="R623" s="243"/>
    </row>
    <row r="624" spans="1:19" ht="81" customHeight="1" x14ac:dyDescent="0.2">
      <c r="A624" s="23" t="s">
        <v>233</v>
      </c>
      <c r="B624" s="135" t="s">
        <v>832</v>
      </c>
      <c r="C624" s="34" t="s">
        <v>18</v>
      </c>
      <c r="D624" s="16">
        <v>76</v>
      </c>
      <c r="E624" s="16">
        <v>78</v>
      </c>
      <c r="F624" s="16">
        <v>78</v>
      </c>
      <c r="G624" s="16">
        <v>100</v>
      </c>
      <c r="H624" s="90" t="s">
        <v>1113</v>
      </c>
      <c r="I624" s="16"/>
      <c r="J624" s="15"/>
      <c r="K624" s="45"/>
      <c r="M624" s="243"/>
      <c r="N624" s="243"/>
      <c r="P624" s="242"/>
      <c r="Q624" s="243"/>
    </row>
    <row r="625" spans="1:19" ht="102" x14ac:dyDescent="0.2">
      <c r="A625" s="23" t="s">
        <v>833</v>
      </c>
      <c r="B625" s="135" t="s">
        <v>850</v>
      </c>
      <c r="C625" s="34" t="s">
        <v>18</v>
      </c>
      <c r="D625" s="16">
        <v>90</v>
      </c>
      <c r="E625" s="16">
        <v>92</v>
      </c>
      <c r="F625" s="16">
        <v>100</v>
      </c>
      <c r="G625" s="16">
        <v>108.7</v>
      </c>
      <c r="H625" s="90" t="s">
        <v>1152</v>
      </c>
      <c r="I625" s="124" t="s">
        <v>834</v>
      </c>
      <c r="J625" s="15"/>
      <c r="K625" s="45"/>
      <c r="M625" s="243"/>
      <c r="N625" s="243"/>
      <c r="P625" s="242"/>
      <c r="Q625" s="243"/>
    </row>
    <row r="626" spans="1:19" ht="138" customHeight="1" x14ac:dyDescent="0.2">
      <c r="A626" s="23" t="s">
        <v>835</v>
      </c>
      <c r="B626" s="135" t="s">
        <v>836</v>
      </c>
      <c r="C626" s="34" t="s">
        <v>18</v>
      </c>
      <c r="D626" s="16">
        <v>0.4</v>
      </c>
      <c r="E626" s="16">
        <v>0.5</v>
      </c>
      <c r="F626" s="16">
        <v>0.9</v>
      </c>
      <c r="G626" s="16">
        <v>180</v>
      </c>
      <c r="H626" s="90" t="s">
        <v>1038</v>
      </c>
      <c r="I626" s="124" t="s">
        <v>837</v>
      </c>
      <c r="J626" s="15"/>
      <c r="K626" s="45"/>
      <c r="M626" s="243"/>
      <c r="N626" s="243"/>
      <c r="P626" s="242"/>
      <c r="Q626" s="243"/>
    </row>
    <row r="627" spans="1:19" ht="132.75" customHeight="1" x14ac:dyDescent="0.2">
      <c r="A627" s="23" t="s">
        <v>838</v>
      </c>
      <c r="B627" s="135" t="s">
        <v>839</v>
      </c>
      <c r="C627" s="34" t="s">
        <v>18</v>
      </c>
      <c r="D627" s="16">
        <v>6</v>
      </c>
      <c r="E627" s="16">
        <v>11</v>
      </c>
      <c r="F627" s="16">
        <v>13.6</v>
      </c>
      <c r="G627" s="16">
        <v>123.6</v>
      </c>
      <c r="H627" s="90" t="s">
        <v>1098</v>
      </c>
      <c r="I627" s="124" t="s">
        <v>840</v>
      </c>
      <c r="J627" s="15"/>
      <c r="K627" s="45"/>
      <c r="M627" s="243"/>
      <c r="N627" s="243"/>
      <c r="P627" s="242"/>
      <c r="Q627" s="243"/>
    </row>
    <row r="628" spans="1:19" ht="76.5" x14ac:dyDescent="0.2">
      <c r="A628" s="23" t="s">
        <v>841</v>
      </c>
      <c r="B628" s="135" t="s">
        <v>842</v>
      </c>
      <c r="C628" s="34" t="s">
        <v>18</v>
      </c>
      <c r="D628" s="16">
        <v>27</v>
      </c>
      <c r="E628" s="16">
        <v>45.2</v>
      </c>
      <c r="F628" s="16">
        <v>45.9</v>
      </c>
      <c r="G628" s="16">
        <v>101.5</v>
      </c>
      <c r="H628" s="90" t="s">
        <v>1099</v>
      </c>
      <c r="I628" s="210"/>
      <c r="J628" s="15"/>
      <c r="K628" s="45"/>
      <c r="M628" s="243"/>
      <c r="N628" s="243"/>
      <c r="P628" s="242"/>
      <c r="Q628" s="243"/>
    </row>
    <row r="629" spans="1:19" x14ac:dyDescent="0.2">
      <c r="A629" s="228" t="s">
        <v>185</v>
      </c>
      <c r="B629" s="346" t="s">
        <v>923</v>
      </c>
      <c r="C629" s="346"/>
      <c r="D629" s="346"/>
      <c r="E629" s="346"/>
      <c r="F629" s="346"/>
      <c r="G629" s="346"/>
      <c r="H629" s="346"/>
      <c r="I629" s="346"/>
      <c r="J629" s="347"/>
      <c r="K629" s="45"/>
      <c r="L629" s="246"/>
      <c r="M629" s="244"/>
      <c r="N629" s="248"/>
      <c r="O629" s="248"/>
      <c r="P629" s="249"/>
      <c r="Q629" s="246"/>
      <c r="R629" s="246"/>
      <c r="S629" s="246"/>
    </row>
    <row r="630" spans="1:19" ht="127.5" x14ac:dyDescent="0.2">
      <c r="A630" s="124">
        <v>1</v>
      </c>
      <c r="B630" s="15" t="s">
        <v>867</v>
      </c>
      <c r="C630" s="34" t="s">
        <v>18</v>
      </c>
      <c r="D630" s="34">
        <v>92.6</v>
      </c>
      <c r="E630" s="34">
        <v>92.8</v>
      </c>
      <c r="F630" s="34">
        <v>92.8</v>
      </c>
      <c r="G630" s="16">
        <v>100</v>
      </c>
      <c r="H630" s="90" t="s">
        <v>1101</v>
      </c>
      <c r="I630" s="16"/>
      <c r="J630" s="165" t="s">
        <v>1176</v>
      </c>
      <c r="K630" s="45"/>
      <c r="M630" s="243"/>
      <c r="N630" s="243"/>
      <c r="P630" s="242"/>
      <c r="Q630" s="243"/>
    </row>
    <row r="631" spans="1:19" ht="194.25" customHeight="1" x14ac:dyDescent="0.2">
      <c r="A631" s="124">
        <v>2</v>
      </c>
      <c r="B631" s="15" t="s">
        <v>868</v>
      </c>
      <c r="C631" s="34" t="s">
        <v>18</v>
      </c>
      <c r="D631" s="34">
        <v>58</v>
      </c>
      <c r="E631" s="34">
        <v>58.5</v>
      </c>
      <c r="F631" s="34">
        <v>76</v>
      </c>
      <c r="G631" s="197">
        <f>F631/E631*100</f>
        <v>129.91452991452991</v>
      </c>
      <c r="H631" s="90" t="s">
        <v>1102</v>
      </c>
      <c r="I631" s="34" t="s">
        <v>869</v>
      </c>
      <c r="J631" s="124" t="s">
        <v>1177</v>
      </c>
      <c r="K631" s="45"/>
      <c r="M631" s="243"/>
      <c r="P631" s="242"/>
      <c r="Q631" s="243"/>
    </row>
    <row r="632" spans="1:19" ht="51" x14ac:dyDescent="0.2">
      <c r="A632" s="124">
        <v>3</v>
      </c>
      <c r="B632" s="15" t="s">
        <v>870</v>
      </c>
      <c r="C632" s="34" t="s">
        <v>1103</v>
      </c>
      <c r="D632" s="34">
        <v>90.8</v>
      </c>
      <c r="E632" s="34">
        <v>90.8</v>
      </c>
      <c r="F632" s="34">
        <v>90.8</v>
      </c>
      <c r="G632" s="16">
        <v>100</v>
      </c>
      <c r="H632" s="16"/>
      <c r="I632" s="16"/>
      <c r="J632" s="26"/>
      <c r="K632" s="45"/>
      <c r="M632" s="243"/>
      <c r="N632" s="243"/>
      <c r="P632" s="242"/>
      <c r="Q632" s="243"/>
      <c r="S632" s="243"/>
    </row>
    <row r="633" spans="1:19" ht="315.75" customHeight="1" x14ac:dyDescent="0.2">
      <c r="A633" s="124">
        <v>4</v>
      </c>
      <c r="B633" s="15" t="s">
        <v>871</v>
      </c>
      <c r="C633" s="34" t="s">
        <v>1103</v>
      </c>
      <c r="D633" s="34">
        <v>141.80000000000001</v>
      </c>
      <c r="E633" s="34">
        <v>148.69999999999999</v>
      </c>
      <c r="F633" s="90">
        <v>148.69999999999999</v>
      </c>
      <c r="G633" s="16">
        <v>100</v>
      </c>
      <c r="H633" s="90" t="s">
        <v>1104</v>
      </c>
      <c r="I633" s="210" t="s">
        <v>872</v>
      </c>
      <c r="J633" s="18"/>
      <c r="K633" s="45"/>
      <c r="M633" s="243"/>
      <c r="P633" s="242"/>
      <c r="Q633" s="243"/>
      <c r="R633" s="243"/>
    </row>
    <row r="634" spans="1:19" ht="71.25" customHeight="1" x14ac:dyDescent="0.2">
      <c r="A634" s="124">
        <v>5</v>
      </c>
      <c r="B634" s="118" t="s">
        <v>873</v>
      </c>
      <c r="C634" s="124" t="s">
        <v>18</v>
      </c>
      <c r="D634" s="91">
        <v>1.4</v>
      </c>
      <c r="E634" s="91">
        <v>1.4</v>
      </c>
      <c r="F634" s="91">
        <v>1.4</v>
      </c>
      <c r="G634" s="91">
        <v>100</v>
      </c>
      <c r="H634" s="90">
        <v>100</v>
      </c>
      <c r="I634" s="18"/>
      <c r="J634" s="27"/>
      <c r="K634" s="45"/>
      <c r="M634" s="243"/>
      <c r="N634" s="243"/>
      <c r="P634" s="242"/>
      <c r="Q634" s="243"/>
      <c r="S634" s="243"/>
    </row>
    <row r="635" spans="1:19" hidden="1" x14ac:dyDescent="0.2">
      <c r="A635" s="117"/>
      <c r="B635" s="256" t="s">
        <v>893</v>
      </c>
      <c r="C635" s="256"/>
      <c r="D635" s="256"/>
      <c r="E635" s="256"/>
      <c r="F635" s="256"/>
      <c r="G635" s="256"/>
      <c r="H635" s="256"/>
      <c r="I635" s="256"/>
      <c r="J635" s="256"/>
      <c r="K635" s="45"/>
      <c r="M635" s="243"/>
      <c r="P635" s="242"/>
    </row>
    <row r="636" spans="1:19" ht="102" hidden="1" x14ac:dyDescent="0.2">
      <c r="A636" s="117" t="s">
        <v>5</v>
      </c>
      <c r="B636" s="211" t="s">
        <v>891</v>
      </c>
      <c r="C636" s="21" t="s">
        <v>18</v>
      </c>
      <c r="D636" s="212">
        <v>1.2999999999999999E-2</v>
      </c>
      <c r="E636" s="168">
        <v>0.05</v>
      </c>
      <c r="F636" s="24">
        <v>7.9399999999999998E-2</v>
      </c>
      <c r="G636" s="213">
        <f>F636/E636</f>
        <v>1.5879999999999999</v>
      </c>
      <c r="H636" s="213"/>
      <c r="I636" s="211" t="s">
        <v>874</v>
      </c>
      <c r="J636" s="15" t="s">
        <v>875</v>
      </c>
      <c r="K636" s="45"/>
      <c r="N636" s="243"/>
      <c r="P636" s="242"/>
    </row>
    <row r="637" spans="1:19" ht="89.25" hidden="1" x14ac:dyDescent="0.2">
      <c r="A637" s="117" t="s">
        <v>4</v>
      </c>
      <c r="B637" s="211" t="s">
        <v>892</v>
      </c>
      <c r="C637" s="21" t="s">
        <v>18</v>
      </c>
      <c r="D637" s="168">
        <v>7.0000000000000007E-2</v>
      </c>
      <c r="E637" s="168">
        <v>0.1</v>
      </c>
      <c r="F637" s="24">
        <v>5.5399999999999998E-2</v>
      </c>
      <c r="G637" s="213">
        <f>F637/E637</f>
        <v>0.55399999999999994</v>
      </c>
      <c r="H637" s="213"/>
      <c r="I637" s="21" t="s">
        <v>876</v>
      </c>
      <c r="J637" s="15" t="s">
        <v>875</v>
      </c>
      <c r="K637" s="45"/>
      <c r="M637" s="243"/>
      <c r="P637" s="242"/>
    </row>
    <row r="638" spans="1:19" hidden="1" x14ac:dyDescent="0.2">
      <c r="A638" s="117"/>
      <c r="B638" s="255" t="s">
        <v>894</v>
      </c>
      <c r="C638" s="256"/>
      <c r="D638" s="256"/>
      <c r="E638" s="256"/>
      <c r="F638" s="256"/>
      <c r="G638" s="256"/>
      <c r="H638" s="256"/>
      <c r="I638" s="256"/>
      <c r="J638" s="256"/>
      <c r="K638" s="45"/>
      <c r="N638" s="243"/>
      <c r="P638" s="242"/>
    </row>
    <row r="639" spans="1:19" ht="84" hidden="1" x14ac:dyDescent="0.2">
      <c r="A639" s="117" t="s">
        <v>5</v>
      </c>
      <c r="B639" s="214" t="s">
        <v>877</v>
      </c>
      <c r="C639" s="34" t="s">
        <v>18</v>
      </c>
      <c r="D639" s="16">
        <v>70</v>
      </c>
      <c r="E639" s="16">
        <v>70</v>
      </c>
      <c r="F639" s="16">
        <v>70</v>
      </c>
      <c r="G639" s="16">
        <v>100</v>
      </c>
      <c r="H639" s="16"/>
      <c r="I639" s="16"/>
      <c r="J639" s="15" t="s">
        <v>875</v>
      </c>
      <c r="K639" s="45"/>
      <c r="M639" s="243"/>
      <c r="P639" s="242"/>
    </row>
    <row r="640" spans="1:19" ht="48" hidden="1" x14ac:dyDescent="0.2">
      <c r="A640" s="117" t="s">
        <v>4</v>
      </c>
      <c r="B640" s="214" t="s">
        <v>878</v>
      </c>
      <c r="C640" s="34" t="s">
        <v>241</v>
      </c>
      <c r="D640" s="16">
        <v>30</v>
      </c>
      <c r="E640" s="16">
        <v>30</v>
      </c>
      <c r="F640" s="16">
        <v>30</v>
      </c>
      <c r="G640" s="16">
        <v>100</v>
      </c>
      <c r="H640" s="16"/>
      <c r="I640" s="34"/>
      <c r="J640" s="15" t="s">
        <v>875</v>
      </c>
      <c r="K640" s="45"/>
      <c r="N640" s="243"/>
      <c r="P640" s="242"/>
    </row>
    <row r="641" spans="1:19" ht="48" hidden="1" x14ac:dyDescent="0.2">
      <c r="A641" s="117" t="s">
        <v>10</v>
      </c>
      <c r="B641" s="214" t="s">
        <v>879</v>
      </c>
      <c r="C641" s="34" t="s">
        <v>18</v>
      </c>
      <c r="D641" s="16">
        <v>60</v>
      </c>
      <c r="E641" s="16">
        <v>60</v>
      </c>
      <c r="F641" s="16">
        <v>60</v>
      </c>
      <c r="G641" s="16">
        <v>100</v>
      </c>
      <c r="H641" s="16"/>
      <c r="I641" s="16"/>
      <c r="J641" s="15" t="s">
        <v>875</v>
      </c>
      <c r="K641" s="45"/>
      <c r="M641" s="243"/>
      <c r="P641" s="242"/>
    </row>
    <row r="642" spans="1:19" ht="63.75" hidden="1" x14ac:dyDescent="0.2">
      <c r="A642" s="117" t="s">
        <v>28</v>
      </c>
      <c r="B642" s="15" t="s">
        <v>880</v>
      </c>
      <c r="C642" s="34" t="s">
        <v>9</v>
      </c>
      <c r="D642" s="16">
        <v>25</v>
      </c>
      <c r="E642" s="16">
        <v>25</v>
      </c>
      <c r="F642" s="16">
        <v>25</v>
      </c>
      <c r="G642" s="16">
        <v>100</v>
      </c>
      <c r="H642" s="16"/>
      <c r="I642" s="16"/>
      <c r="J642" s="15" t="s">
        <v>875</v>
      </c>
      <c r="K642" s="45"/>
      <c r="N642" s="243"/>
      <c r="P642" s="242"/>
    </row>
    <row r="643" spans="1:19" ht="76.5" hidden="1" x14ac:dyDescent="0.2">
      <c r="A643" s="117" t="s">
        <v>29</v>
      </c>
      <c r="B643" s="15" t="s">
        <v>881</v>
      </c>
      <c r="C643" s="34" t="s">
        <v>18</v>
      </c>
      <c r="D643" s="16">
        <v>52</v>
      </c>
      <c r="E643" s="16">
        <v>55</v>
      </c>
      <c r="F643" s="16">
        <v>55</v>
      </c>
      <c r="G643" s="16">
        <v>100</v>
      </c>
      <c r="H643" s="16"/>
      <c r="I643" s="16"/>
      <c r="J643" s="15" t="s">
        <v>875</v>
      </c>
      <c r="K643" s="45"/>
      <c r="M643" s="243"/>
      <c r="P643" s="242"/>
    </row>
    <row r="644" spans="1:19" ht="102" hidden="1" x14ac:dyDescent="0.2">
      <c r="A644" s="117" t="s">
        <v>30</v>
      </c>
      <c r="B644" s="15" t="s">
        <v>882</v>
      </c>
      <c r="C644" s="34" t="s">
        <v>18</v>
      </c>
      <c r="D644" s="16">
        <v>90</v>
      </c>
      <c r="E644" s="16">
        <v>90.2</v>
      </c>
      <c r="F644" s="16">
        <v>90.2</v>
      </c>
      <c r="G644" s="16">
        <v>100</v>
      </c>
      <c r="H644" s="16"/>
      <c r="I644" s="16"/>
      <c r="J644" s="15" t="s">
        <v>875</v>
      </c>
      <c r="K644" s="45"/>
      <c r="N644" s="243"/>
      <c r="P644" s="242"/>
    </row>
    <row r="645" spans="1:19" hidden="1" x14ac:dyDescent="0.2">
      <c r="A645" s="117"/>
      <c r="B645" s="256" t="s">
        <v>895</v>
      </c>
      <c r="C645" s="256"/>
      <c r="D645" s="256"/>
      <c r="E645" s="256"/>
      <c r="F645" s="256"/>
      <c r="G645" s="256"/>
      <c r="H645" s="256"/>
      <c r="I645" s="256"/>
      <c r="J645" s="256"/>
      <c r="K645" s="45"/>
      <c r="M645" s="243"/>
      <c r="P645" s="242"/>
    </row>
    <row r="646" spans="1:19" ht="108" hidden="1" x14ac:dyDescent="0.2">
      <c r="A646" s="117" t="s">
        <v>5</v>
      </c>
      <c r="B646" s="214" t="s">
        <v>883</v>
      </c>
      <c r="C646" s="34" t="s">
        <v>884</v>
      </c>
      <c r="D646" s="16">
        <v>32</v>
      </c>
      <c r="E646" s="16">
        <v>32</v>
      </c>
      <c r="F646" s="16">
        <v>32</v>
      </c>
      <c r="G646" s="16">
        <v>100</v>
      </c>
      <c r="H646" s="16"/>
      <c r="I646" s="16"/>
      <c r="J646" s="15"/>
      <c r="K646" s="45"/>
      <c r="N646" s="243"/>
      <c r="P646" s="242"/>
    </row>
    <row r="647" spans="1:19" ht="60" hidden="1" x14ac:dyDescent="0.2">
      <c r="A647" s="117" t="s">
        <v>4</v>
      </c>
      <c r="B647" s="214" t="s">
        <v>885</v>
      </c>
      <c r="C647" s="34" t="s">
        <v>884</v>
      </c>
      <c r="D647" s="16">
        <v>0</v>
      </c>
      <c r="E647" s="16">
        <v>2</v>
      </c>
      <c r="F647" s="16">
        <v>2</v>
      </c>
      <c r="G647" s="16">
        <v>100</v>
      </c>
      <c r="H647" s="16"/>
      <c r="I647" s="16"/>
      <c r="J647" s="15"/>
      <c r="K647" s="45"/>
      <c r="M647" s="243"/>
      <c r="P647" s="242"/>
    </row>
    <row r="648" spans="1:19" hidden="1" x14ac:dyDescent="0.2">
      <c r="A648" s="117"/>
      <c r="B648" s="256" t="s">
        <v>911</v>
      </c>
      <c r="C648" s="256"/>
      <c r="D648" s="256"/>
      <c r="E648" s="256"/>
      <c r="F648" s="256"/>
      <c r="G648" s="256"/>
      <c r="H648" s="256"/>
      <c r="I648" s="256"/>
      <c r="J648" s="256"/>
      <c r="K648" s="45"/>
      <c r="N648" s="243"/>
      <c r="P648" s="242"/>
    </row>
    <row r="649" spans="1:19" ht="48" hidden="1" x14ac:dyDescent="0.2">
      <c r="A649" s="117" t="s">
        <v>5</v>
      </c>
      <c r="B649" s="215" t="s">
        <v>886</v>
      </c>
      <c r="C649" s="34" t="s">
        <v>18</v>
      </c>
      <c r="D649" s="16">
        <v>79</v>
      </c>
      <c r="E649" s="16">
        <v>70</v>
      </c>
      <c r="F649" s="16">
        <v>72</v>
      </c>
      <c r="G649" s="16">
        <v>102</v>
      </c>
      <c r="H649" s="16"/>
      <c r="I649" s="16"/>
      <c r="J649" s="15"/>
      <c r="K649" s="45"/>
      <c r="M649" s="243"/>
      <c r="P649" s="242"/>
    </row>
    <row r="650" spans="1:19" ht="48" hidden="1" x14ac:dyDescent="0.2">
      <c r="A650" s="117" t="s">
        <v>4</v>
      </c>
      <c r="B650" s="214" t="s">
        <v>887</v>
      </c>
      <c r="C650" s="34" t="s">
        <v>18</v>
      </c>
      <c r="D650" s="16">
        <v>99.5</v>
      </c>
      <c r="E650" s="16">
        <v>95</v>
      </c>
      <c r="F650" s="16">
        <v>97</v>
      </c>
      <c r="G650" s="16">
        <v>102</v>
      </c>
      <c r="H650" s="16"/>
      <c r="I650" s="34"/>
      <c r="J650" s="15"/>
      <c r="K650" s="45"/>
      <c r="N650" s="243"/>
      <c r="P650" s="242"/>
    </row>
    <row r="651" spans="1:19" ht="36" hidden="1" x14ac:dyDescent="0.2">
      <c r="A651" s="117" t="s">
        <v>10</v>
      </c>
      <c r="B651" s="214" t="s">
        <v>888</v>
      </c>
      <c r="C651" s="34" t="s">
        <v>18</v>
      </c>
      <c r="D651" s="16">
        <v>94</v>
      </c>
      <c r="E651" s="16">
        <v>80</v>
      </c>
      <c r="F651" s="16">
        <v>92</v>
      </c>
      <c r="G651" s="16">
        <v>115</v>
      </c>
      <c r="H651" s="16"/>
      <c r="I651" s="16"/>
      <c r="J651" s="15"/>
      <c r="K651" s="45"/>
      <c r="M651" s="243"/>
      <c r="P651" s="242"/>
    </row>
    <row r="652" spans="1:19" ht="51" hidden="1" x14ac:dyDescent="0.2">
      <c r="A652" s="117" t="s">
        <v>28</v>
      </c>
      <c r="B652" s="15" t="s">
        <v>889</v>
      </c>
      <c r="C652" s="34" t="s">
        <v>18</v>
      </c>
      <c r="D652" s="16">
        <v>98.7</v>
      </c>
      <c r="E652" s="16">
        <v>97.7</v>
      </c>
      <c r="F652" s="16">
        <v>98.8</v>
      </c>
      <c r="G652" s="16">
        <v>101</v>
      </c>
      <c r="H652" s="16"/>
      <c r="I652" s="16"/>
      <c r="J652" s="15"/>
      <c r="K652" s="45"/>
      <c r="N652" s="243"/>
      <c r="P652" s="242"/>
    </row>
    <row r="653" spans="1:19" ht="63.75" hidden="1" x14ac:dyDescent="0.2">
      <c r="A653" s="117" t="s">
        <v>29</v>
      </c>
      <c r="B653" s="15" t="s">
        <v>890</v>
      </c>
      <c r="C653" s="34" t="s">
        <v>17</v>
      </c>
      <c r="D653" s="16">
        <v>11185</v>
      </c>
      <c r="E653" s="16">
        <v>9900</v>
      </c>
      <c r="F653" s="16">
        <v>19699</v>
      </c>
      <c r="G653" s="16">
        <v>189</v>
      </c>
      <c r="H653" s="16"/>
      <c r="I653" s="16"/>
      <c r="J653" s="15"/>
      <c r="K653" s="45"/>
      <c r="M653" s="243"/>
      <c r="P653" s="242"/>
    </row>
    <row r="654" spans="1:19" ht="33.75" customHeight="1" x14ac:dyDescent="0.2">
      <c r="A654" s="226" t="s">
        <v>187</v>
      </c>
      <c r="B654" s="320" t="s">
        <v>919</v>
      </c>
      <c r="C654" s="320"/>
      <c r="D654" s="320"/>
      <c r="E654" s="320"/>
      <c r="F654" s="320"/>
      <c r="G654" s="320"/>
      <c r="H654" s="320"/>
      <c r="I654" s="320"/>
      <c r="J654" s="320"/>
      <c r="K654" s="45"/>
      <c r="L654" s="246"/>
      <c r="N654" s="243"/>
      <c r="P654" s="242"/>
      <c r="Q654" s="246"/>
      <c r="R654" s="246"/>
      <c r="S654" s="246"/>
    </row>
    <row r="655" spans="1:19" ht="276.75" customHeight="1" x14ac:dyDescent="0.2">
      <c r="A655" s="117">
        <v>1</v>
      </c>
      <c r="B655" s="15" t="s">
        <v>912</v>
      </c>
      <c r="C655" s="34" t="s">
        <v>608</v>
      </c>
      <c r="D655" s="16">
        <v>4462</v>
      </c>
      <c r="E655" s="16">
        <v>8500</v>
      </c>
      <c r="F655" s="16">
        <v>10168</v>
      </c>
      <c r="G655" s="27">
        <f>F655*100/E655</f>
        <v>119.62352941176471</v>
      </c>
      <c r="H655" s="27">
        <f>F655/D655*100</f>
        <v>227.8798744957418</v>
      </c>
      <c r="I655" s="16"/>
      <c r="J655" s="124" t="s">
        <v>913</v>
      </c>
      <c r="K655" s="45"/>
      <c r="M655" s="243"/>
      <c r="P655" s="242"/>
      <c r="Q655" s="243"/>
    </row>
    <row r="656" spans="1:19" ht="38.25" x14ac:dyDescent="0.2">
      <c r="A656" s="117" t="s">
        <v>53</v>
      </c>
      <c r="B656" s="15" t="s">
        <v>914</v>
      </c>
      <c r="C656" s="34" t="s">
        <v>608</v>
      </c>
      <c r="D656" s="16">
        <v>4462</v>
      </c>
      <c r="E656" s="16">
        <v>8420</v>
      </c>
      <c r="F656" s="16">
        <v>10036</v>
      </c>
      <c r="G656" s="27">
        <f t="shared" ref="G656:G659" si="29">F656*100/E656</f>
        <v>119.19239904988123</v>
      </c>
      <c r="H656" s="27">
        <f t="shared" ref="H656" si="30">F656/D656*100</f>
        <v>224.92155983863736</v>
      </c>
      <c r="I656" s="16"/>
      <c r="J656" s="15"/>
      <c r="K656" s="45"/>
      <c r="M656" s="243"/>
      <c r="N656" s="243"/>
      <c r="P656" s="242"/>
      <c r="Q656" s="243"/>
    </row>
    <row r="657" spans="1:19" ht="25.5" x14ac:dyDescent="0.2">
      <c r="A657" s="117" t="s">
        <v>56</v>
      </c>
      <c r="B657" s="15" t="s">
        <v>915</v>
      </c>
      <c r="C657" s="34" t="s">
        <v>608</v>
      </c>
      <c r="D657" s="16"/>
      <c r="E657" s="16">
        <v>15</v>
      </c>
      <c r="F657" s="16">
        <v>51</v>
      </c>
      <c r="G657" s="27">
        <f t="shared" si="29"/>
        <v>340</v>
      </c>
      <c r="H657" s="27"/>
      <c r="I657" s="16"/>
      <c r="J657" s="15"/>
      <c r="K657" s="45"/>
      <c r="M657" s="243"/>
      <c r="P657" s="242"/>
      <c r="Q657" s="243"/>
    </row>
    <row r="658" spans="1:19" ht="25.5" x14ac:dyDescent="0.2">
      <c r="A658" s="117" t="s">
        <v>59</v>
      </c>
      <c r="B658" s="15" t="s">
        <v>916</v>
      </c>
      <c r="C658" s="34" t="s">
        <v>608</v>
      </c>
      <c r="D658" s="16"/>
      <c r="E658" s="16">
        <v>40</v>
      </c>
      <c r="F658" s="16">
        <v>51</v>
      </c>
      <c r="G658" s="27">
        <f t="shared" si="29"/>
        <v>127.5</v>
      </c>
      <c r="H658" s="27"/>
      <c r="I658" s="16"/>
      <c r="J658" s="15"/>
      <c r="K658" s="45"/>
      <c r="M658" s="243"/>
      <c r="N658" s="243"/>
      <c r="P658" s="242"/>
      <c r="Q658" s="243"/>
    </row>
    <row r="659" spans="1:19" ht="25.5" x14ac:dyDescent="0.2">
      <c r="A659" s="117" t="s">
        <v>62</v>
      </c>
      <c r="B659" s="15" t="s">
        <v>917</v>
      </c>
      <c r="C659" s="34" t="s">
        <v>608</v>
      </c>
      <c r="D659" s="16"/>
      <c r="E659" s="16">
        <v>25</v>
      </c>
      <c r="F659" s="16">
        <v>31</v>
      </c>
      <c r="G659" s="27">
        <f t="shared" si="29"/>
        <v>124</v>
      </c>
      <c r="H659" s="27"/>
      <c r="I659" s="16"/>
      <c r="J659" s="15"/>
      <c r="K659" s="45"/>
      <c r="M659" s="243"/>
      <c r="P659" s="242"/>
      <c r="Q659" s="243"/>
    </row>
    <row r="660" spans="1:19" ht="165.75" customHeight="1" x14ac:dyDescent="0.2">
      <c r="A660" s="117" t="s">
        <v>4</v>
      </c>
      <c r="B660" s="15" t="s">
        <v>918</v>
      </c>
      <c r="C660" s="34" t="s">
        <v>18</v>
      </c>
      <c r="D660" s="16">
        <v>99</v>
      </c>
      <c r="E660" s="16">
        <v>80</v>
      </c>
      <c r="F660" s="16">
        <v>100</v>
      </c>
      <c r="G660" s="27">
        <f>F660*100/E660</f>
        <v>125</v>
      </c>
      <c r="H660" s="90" t="s">
        <v>1105</v>
      </c>
      <c r="I660" s="16"/>
      <c r="J660" s="15"/>
      <c r="K660" s="45"/>
      <c r="M660" s="243"/>
      <c r="N660" s="243"/>
      <c r="P660" s="242"/>
      <c r="Q660" s="243"/>
    </row>
    <row r="661" spans="1:19" ht="30.75" customHeight="1" x14ac:dyDescent="0.2">
      <c r="A661" s="117" t="s">
        <v>10</v>
      </c>
      <c r="B661" s="15" t="s">
        <v>992</v>
      </c>
      <c r="C661" s="34" t="s">
        <v>993</v>
      </c>
      <c r="D661" s="16">
        <v>2.4</v>
      </c>
      <c r="E661" s="16">
        <v>1.9</v>
      </c>
      <c r="F661" s="16">
        <v>9.4</v>
      </c>
      <c r="G661" s="27">
        <v>474.7</v>
      </c>
      <c r="H661" s="27">
        <f>F661/D661*100</f>
        <v>391.66666666666669</v>
      </c>
      <c r="I661" s="16"/>
      <c r="J661" s="15"/>
      <c r="K661" s="45"/>
      <c r="M661" s="243"/>
      <c r="N661" s="243"/>
      <c r="P661" s="242"/>
      <c r="Q661" s="243"/>
    </row>
    <row r="662" spans="1:19" ht="22.5" customHeight="1" x14ac:dyDescent="0.2">
      <c r="A662" s="226" t="s">
        <v>509</v>
      </c>
      <c r="B662" s="257" t="s">
        <v>924</v>
      </c>
      <c r="C662" s="258"/>
      <c r="D662" s="258"/>
      <c r="E662" s="258"/>
      <c r="F662" s="258"/>
      <c r="G662" s="258"/>
      <c r="H662" s="258"/>
      <c r="I662" s="258"/>
      <c r="J662" s="259"/>
      <c r="K662" s="45"/>
      <c r="L662" s="246"/>
      <c r="P662" s="242"/>
      <c r="Q662" s="246"/>
      <c r="R662" s="246"/>
      <c r="S662" s="246"/>
    </row>
    <row r="663" spans="1:19" ht="63.75" x14ac:dyDescent="0.2">
      <c r="A663" s="23">
        <v>1</v>
      </c>
      <c r="B663" s="97" t="s">
        <v>925</v>
      </c>
      <c r="C663" s="34" t="s">
        <v>18</v>
      </c>
      <c r="D663" s="16">
        <v>4.8</v>
      </c>
      <c r="E663" s="90">
        <v>5.7</v>
      </c>
      <c r="F663" s="93">
        <v>6.7</v>
      </c>
      <c r="G663" s="93">
        <v>117.5</v>
      </c>
      <c r="H663" s="90" t="s">
        <v>1106</v>
      </c>
      <c r="I663" s="16"/>
      <c r="J663" s="15"/>
      <c r="K663" s="45"/>
      <c r="M663" s="243"/>
      <c r="N663" s="243"/>
      <c r="P663" s="242"/>
      <c r="Q663" s="243"/>
      <c r="R663" s="243"/>
    </row>
    <row r="664" spans="1:19" ht="140.25" x14ac:dyDescent="0.2">
      <c r="A664" s="23" t="s">
        <v>4</v>
      </c>
      <c r="B664" s="97" t="s">
        <v>926</v>
      </c>
      <c r="C664" s="34" t="s">
        <v>18</v>
      </c>
      <c r="D664" s="16">
        <v>14</v>
      </c>
      <c r="E664" s="16">
        <v>16</v>
      </c>
      <c r="F664" s="16">
        <v>3.07</v>
      </c>
      <c r="G664" s="16">
        <v>19.100000000000001</v>
      </c>
      <c r="H664" s="90" t="s">
        <v>1107</v>
      </c>
      <c r="I664" s="124" t="s">
        <v>1199</v>
      </c>
      <c r="J664" s="15"/>
      <c r="K664" s="45"/>
      <c r="M664" s="243"/>
      <c r="N664" s="243"/>
      <c r="P664" s="242"/>
      <c r="Q664" s="243"/>
      <c r="R664" s="243"/>
    </row>
    <row r="665" spans="1:19" ht="38.25" x14ac:dyDescent="0.2">
      <c r="A665" s="23" t="s">
        <v>10</v>
      </c>
      <c r="B665" s="97" t="s">
        <v>927</v>
      </c>
      <c r="C665" s="34" t="s">
        <v>18</v>
      </c>
      <c r="D665" s="16" t="s">
        <v>928</v>
      </c>
      <c r="E665" s="90">
        <v>52</v>
      </c>
      <c r="F665" s="224">
        <v>52</v>
      </c>
      <c r="G665" s="93">
        <v>100</v>
      </c>
      <c r="H665" s="90"/>
      <c r="I665" s="16"/>
      <c r="J665" s="15"/>
      <c r="K665" s="45"/>
      <c r="M665" s="243"/>
      <c r="N665" s="243"/>
      <c r="P665" s="242"/>
      <c r="Q665" s="243"/>
      <c r="R665" s="243"/>
      <c r="S665" s="243"/>
    </row>
    <row r="666" spans="1:19" ht="51" x14ac:dyDescent="0.2">
      <c r="A666" s="23">
        <v>4</v>
      </c>
      <c r="B666" s="97" t="s">
        <v>929</v>
      </c>
      <c r="C666" s="34" t="s">
        <v>18</v>
      </c>
      <c r="D666" s="16" t="s">
        <v>928</v>
      </c>
      <c r="E666" s="90">
        <v>76</v>
      </c>
      <c r="F666" s="224">
        <v>76</v>
      </c>
      <c r="G666" s="93">
        <v>100</v>
      </c>
      <c r="H666" s="90"/>
      <c r="I666" s="16"/>
      <c r="J666" s="15"/>
      <c r="K666" s="45"/>
      <c r="M666" s="243"/>
      <c r="N666" s="243"/>
      <c r="P666" s="242"/>
      <c r="Q666" s="243"/>
      <c r="R666" s="243"/>
      <c r="S666" s="243"/>
    </row>
    <row r="667" spans="1:19" ht="63.75" x14ac:dyDescent="0.2">
      <c r="A667" s="23">
        <v>5</v>
      </c>
      <c r="B667" s="97" t="s">
        <v>930</v>
      </c>
      <c r="C667" s="34" t="s">
        <v>18</v>
      </c>
      <c r="D667" s="16">
        <v>7</v>
      </c>
      <c r="E667" s="90">
        <v>8.1999999999999993</v>
      </c>
      <c r="F667" s="93">
        <v>1.4</v>
      </c>
      <c r="G667" s="216">
        <v>17</v>
      </c>
      <c r="H667" s="90" t="s">
        <v>1108</v>
      </c>
      <c r="I667" s="34"/>
      <c r="J667" s="15"/>
      <c r="K667" s="45"/>
      <c r="M667" s="243"/>
      <c r="N667" s="243"/>
      <c r="P667" s="242"/>
      <c r="Q667" s="243"/>
      <c r="R667" s="243"/>
    </row>
    <row r="668" spans="1:19" ht="38.25" x14ac:dyDescent="0.2">
      <c r="A668" s="23">
        <v>6</v>
      </c>
      <c r="B668" s="97" t="s">
        <v>931</v>
      </c>
      <c r="C668" s="34" t="s">
        <v>18</v>
      </c>
      <c r="D668" s="16">
        <v>8</v>
      </c>
      <c r="E668" s="90">
        <v>9</v>
      </c>
      <c r="F668" s="90">
        <v>9</v>
      </c>
      <c r="G668" s="93">
        <v>100</v>
      </c>
      <c r="H668" s="90" t="s">
        <v>1105</v>
      </c>
      <c r="I668" s="16"/>
      <c r="J668" s="15"/>
      <c r="K668" s="45"/>
      <c r="M668" s="243"/>
      <c r="N668" s="243"/>
      <c r="P668" s="242"/>
      <c r="Q668" s="243"/>
      <c r="R668" s="243"/>
    </row>
    <row r="669" spans="1:19" ht="51.75" customHeight="1" x14ac:dyDescent="0.2">
      <c r="A669" s="23">
        <v>7</v>
      </c>
      <c r="B669" s="97" t="s">
        <v>932</v>
      </c>
      <c r="C669" s="34" t="s">
        <v>18</v>
      </c>
      <c r="D669" s="16">
        <v>7</v>
      </c>
      <c r="E669" s="90">
        <v>7.3</v>
      </c>
      <c r="F669" s="90">
        <v>7.3</v>
      </c>
      <c r="G669" s="93">
        <v>100</v>
      </c>
      <c r="H669" s="90" t="s">
        <v>1109</v>
      </c>
      <c r="I669" s="16"/>
      <c r="J669" s="15"/>
      <c r="K669" s="45"/>
      <c r="M669" s="243"/>
      <c r="N669" s="243"/>
      <c r="P669" s="242"/>
      <c r="Q669" s="243"/>
      <c r="R669" s="243"/>
    </row>
    <row r="670" spans="1:19" ht="51" x14ac:dyDescent="0.2">
      <c r="A670" s="23">
        <v>8</v>
      </c>
      <c r="B670" s="97" t="s">
        <v>933</v>
      </c>
      <c r="C670" s="34" t="s">
        <v>18</v>
      </c>
      <c r="D670" s="16">
        <v>24</v>
      </c>
      <c r="E670" s="90">
        <v>26</v>
      </c>
      <c r="F670" s="90">
        <v>27.9</v>
      </c>
      <c r="G670" s="90">
        <v>107.3</v>
      </c>
      <c r="H670" s="90" t="s">
        <v>1110</v>
      </c>
      <c r="I670" s="16"/>
      <c r="J670" s="15"/>
      <c r="K670" s="45"/>
      <c r="M670" s="243"/>
      <c r="N670" s="243"/>
      <c r="P670" s="242"/>
      <c r="Q670" s="243"/>
      <c r="R670" s="243"/>
    </row>
    <row r="671" spans="1:19" ht="76.5" x14ac:dyDescent="0.2">
      <c r="A671" s="23">
        <v>9</v>
      </c>
      <c r="B671" s="97" t="s">
        <v>934</v>
      </c>
      <c r="C671" s="124" t="s">
        <v>390</v>
      </c>
      <c r="D671" s="16">
        <v>45</v>
      </c>
      <c r="E671" s="165">
        <v>47</v>
      </c>
      <c r="F671" s="165">
        <v>77</v>
      </c>
      <c r="G671" s="90">
        <v>163.80000000000001</v>
      </c>
      <c r="H671" s="90">
        <f>F671/D671*100</f>
        <v>171.11111111111111</v>
      </c>
      <c r="I671" s="16"/>
      <c r="J671" s="15"/>
      <c r="K671" s="45"/>
      <c r="M671" s="243"/>
      <c r="N671" s="243"/>
      <c r="P671" s="242"/>
      <c r="Q671" s="243"/>
      <c r="R671" s="243"/>
    </row>
    <row r="672" spans="1:19" ht="21.75" customHeight="1" x14ac:dyDescent="0.2">
      <c r="A672" s="226" t="s">
        <v>987</v>
      </c>
      <c r="B672" s="257" t="s">
        <v>1165</v>
      </c>
      <c r="C672" s="258"/>
      <c r="D672" s="258"/>
      <c r="E672" s="258"/>
      <c r="F672" s="258"/>
      <c r="G672" s="258"/>
      <c r="H672" s="258"/>
      <c r="I672" s="258"/>
      <c r="J672" s="259"/>
      <c r="K672" s="45"/>
      <c r="L672" s="246"/>
      <c r="P672" s="242"/>
      <c r="Q672" s="246"/>
      <c r="R672" s="246"/>
      <c r="S672" s="246"/>
    </row>
    <row r="673" spans="1:19" ht="109.5" customHeight="1" x14ac:dyDescent="0.2">
      <c r="A673" s="23" t="s">
        <v>5</v>
      </c>
      <c r="B673" s="217" t="s">
        <v>935</v>
      </c>
      <c r="C673" s="34" t="s">
        <v>18</v>
      </c>
      <c r="D673" s="16">
        <v>1.53</v>
      </c>
      <c r="E673" s="16">
        <v>1.43</v>
      </c>
      <c r="F673" s="16">
        <v>1.52</v>
      </c>
      <c r="G673" s="27">
        <f>E673/F673*100</f>
        <v>94.078947368421055</v>
      </c>
      <c r="H673" s="90" t="s">
        <v>1111</v>
      </c>
      <c r="I673" s="16"/>
      <c r="J673" s="234"/>
      <c r="K673" s="45"/>
      <c r="M673" s="243"/>
      <c r="N673" s="243"/>
      <c r="P673" s="242"/>
      <c r="Q673" s="243"/>
      <c r="R673" s="243"/>
    </row>
    <row r="674" spans="1:19" ht="160.5" customHeight="1" x14ac:dyDescent="0.2">
      <c r="A674" s="23" t="s">
        <v>4</v>
      </c>
      <c r="B674" s="15" t="s">
        <v>936</v>
      </c>
      <c r="C674" s="34" t="s">
        <v>18</v>
      </c>
      <c r="D674" s="16">
        <v>100</v>
      </c>
      <c r="E674" s="16">
        <v>90</v>
      </c>
      <c r="F674" s="16">
        <v>100</v>
      </c>
      <c r="G674" s="27">
        <f>F674/E674*100</f>
        <v>111.11111111111111</v>
      </c>
      <c r="H674" s="90">
        <v>100</v>
      </c>
      <c r="I674" s="16"/>
      <c r="J674" s="234" t="s">
        <v>1194</v>
      </c>
      <c r="K674" s="45"/>
      <c r="M674" s="243"/>
      <c r="N674" s="243"/>
      <c r="P674" s="242"/>
      <c r="Q674" s="243"/>
      <c r="R674" s="243"/>
      <c r="S674" s="243"/>
    </row>
    <row r="675" spans="1:19" ht="158.25" customHeight="1" x14ac:dyDescent="0.2">
      <c r="A675" s="23" t="s">
        <v>10</v>
      </c>
      <c r="B675" s="15" t="s">
        <v>937</v>
      </c>
      <c r="C675" s="34" t="s">
        <v>18</v>
      </c>
      <c r="D675" s="16">
        <v>83.1</v>
      </c>
      <c r="E675" s="16">
        <v>84</v>
      </c>
      <c r="F675" s="16">
        <v>99.1</v>
      </c>
      <c r="G675" s="27">
        <f t="shared" ref="G675:G678" si="31">F675/E675*100</f>
        <v>117.97619047619048</v>
      </c>
      <c r="H675" s="90" t="s">
        <v>1114</v>
      </c>
      <c r="I675" s="16"/>
      <c r="J675" s="124" t="s">
        <v>1195</v>
      </c>
      <c r="K675" s="45"/>
      <c r="M675" s="243"/>
      <c r="N675" s="243"/>
      <c r="P675" s="242"/>
      <c r="Q675" s="243"/>
      <c r="R675" s="243"/>
    </row>
    <row r="676" spans="1:19" ht="51" x14ac:dyDescent="0.2">
      <c r="A676" s="23" t="s">
        <v>28</v>
      </c>
      <c r="B676" s="15" t="s">
        <v>938</v>
      </c>
      <c r="C676" s="34" t="s">
        <v>18</v>
      </c>
      <c r="D676" s="16">
        <v>63</v>
      </c>
      <c r="E676" s="16">
        <v>65</v>
      </c>
      <c r="F676" s="16">
        <v>65</v>
      </c>
      <c r="G676" s="27">
        <f t="shared" si="31"/>
        <v>100</v>
      </c>
      <c r="H676" s="90" t="s">
        <v>1113</v>
      </c>
      <c r="I676" s="90"/>
      <c r="J676" s="124"/>
      <c r="K676" s="45"/>
      <c r="M676" s="243"/>
      <c r="N676" s="243"/>
      <c r="P676" s="242"/>
      <c r="Q676" s="243"/>
      <c r="R676" s="243"/>
    </row>
    <row r="677" spans="1:19" ht="136.5" customHeight="1" x14ac:dyDescent="0.2">
      <c r="A677" s="23" t="s">
        <v>29</v>
      </c>
      <c r="B677" s="15" t="s">
        <v>1201</v>
      </c>
      <c r="C677" s="34" t="s">
        <v>18</v>
      </c>
      <c r="D677" s="16">
        <v>46.7</v>
      </c>
      <c r="E677" s="16">
        <v>48.8</v>
      </c>
      <c r="F677" s="16">
        <v>47.4</v>
      </c>
      <c r="G677" s="27">
        <f t="shared" si="31"/>
        <v>97.131147540983605</v>
      </c>
      <c r="H677" s="90" t="s">
        <v>1115</v>
      </c>
      <c r="I677" s="90" t="s">
        <v>939</v>
      </c>
      <c r="J677" s="124"/>
      <c r="K677" s="45"/>
      <c r="M677" s="243"/>
      <c r="N677" s="243"/>
      <c r="P677" s="242"/>
      <c r="Q677" s="243"/>
    </row>
    <row r="678" spans="1:19" ht="159.75" customHeight="1" x14ac:dyDescent="0.2">
      <c r="A678" s="23" t="s">
        <v>30</v>
      </c>
      <c r="B678" s="15" t="s">
        <v>940</v>
      </c>
      <c r="C678" s="77" t="s">
        <v>18</v>
      </c>
      <c r="D678" s="78">
        <v>89</v>
      </c>
      <c r="E678" s="78">
        <v>90</v>
      </c>
      <c r="F678" s="78">
        <v>90</v>
      </c>
      <c r="G678" s="27">
        <f t="shared" si="31"/>
        <v>100</v>
      </c>
      <c r="H678" s="90" t="s">
        <v>1105</v>
      </c>
      <c r="I678" s="90"/>
      <c r="J678" s="235" t="s">
        <v>1196</v>
      </c>
      <c r="K678" s="45"/>
      <c r="M678" s="243"/>
      <c r="N678" s="243"/>
      <c r="P678" s="242"/>
      <c r="Q678" s="243"/>
    </row>
    <row r="679" spans="1:19" ht="93" customHeight="1" x14ac:dyDescent="0.2">
      <c r="A679" s="237" t="s">
        <v>129</v>
      </c>
      <c r="B679" s="202" t="s">
        <v>1200</v>
      </c>
      <c r="C679" s="124" t="s">
        <v>18</v>
      </c>
      <c r="D679" s="238">
        <v>1.6</v>
      </c>
      <c r="E679" s="238">
        <v>1.56</v>
      </c>
      <c r="F679" s="238">
        <v>1.1000000000000001</v>
      </c>
      <c r="G679" s="27">
        <f>E679/F679*100</f>
        <v>141.81818181818181</v>
      </c>
      <c r="H679" s="90" t="s">
        <v>1112</v>
      </c>
      <c r="I679" s="238"/>
      <c r="J679" s="124"/>
      <c r="K679" s="45"/>
      <c r="M679" s="243"/>
      <c r="N679" s="243"/>
      <c r="P679" s="242"/>
      <c r="Q679" s="243"/>
    </row>
    <row r="680" spans="1:19" ht="12.75" hidden="1" customHeight="1" x14ac:dyDescent="0.2">
      <c r="A680" s="42"/>
      <c r="B680" s="310" t="s">
        <v>941</v>
      </c>
      <c r="C680" s="310"/>
      <c r="D680" s="310"/>
      <c r="E680" s="310"/>
      <c r="F680" s="310"/>
      <c r="G680" s="310"/>
      <c r="H680" s="310"/>
      <c r="I680" s="310"/>
      <c r="J680" s="311"/>
    </row>
    <row r="681" spans="1:19" ht="131.25" hidden="1" customHeight="1" x14ac:dyDescent="0.2">
      <c r="A681" s="48" t="s">
        <v>5</v>
      </c>
      <c r="B681" s="54" t="s">
        <v>989</v>
      </c>
      <c r="C681" s="7" t="s">
        <v>18</v>
      </c>
      <c r="D681" s="8">
        <v>87</v>
      </c>
      <c r="E681" s="33">
        <v>62</v>
      </c>
      <c r="F681" s="8">
        <v>91</v>
      </c>
      <c r="G681" s="8">
        <v>146</v>
      </c>
      <c r="H681" s="8"/>
      <c r="I681" s="8"/>
      <c r="J681" s="6"/>
    </row>
    <row r="682" spans="1:19" ht="165.75" hidden="1" customHeight="1" x14ac:dyDescent="0.2">
      <c r="A682" s="48" t="s">
        <v>4</v>
      </c>
      <c r="B682" s="54" t="s">
        <v>988</v>
      </c>
      <c r="C682" s="7" t="s">
        <v>189</v>
      </c>
      <c r="D682" s="8">
        <v>39944</v>
      </c>
      <c r="E682" s="33">
        <v>37600</v>
      </c>
      <c r="F682" s="8">
        <v>42178</v>
      </c>
      <c r="G682" s="8">
        <v>112</v>
      </c>
      <c r="H682" s="8"/>
      <c r="I682" s="7"/>
      <c r="J682" s="6"/>
    </row>
    <row r="683" spans="1:19" ht="51" hidden="1" customHeight="1" x14ac:dyDescent="0.2">
      <c r="A683" s="48" t="s">
        <v>10</v>
      </c>
      <c r="B683" s="54" t="s">
        <v>942</v>
      </c>
      <c r="C683" s="7" t="s">
        <v>18</v>
      </c>
      <c r="D683" s="8">
        <v>40</v>
      </c>
      <c r="E683" s="33">
        <v>40</v>
      </c>
      <c r="F683" s="8">
        <v>50</v>
      </c>
      <c r="G683" s="8">
        <v>125</v>
      </c>
      <c r="H683" s="8"/>
      <c r="I683" s="8"/>
      <c r="J683" s="6"/>
    </row>
    <row r="684" spans="1:19" ht="12.75" hidden="1" customHeight="1" x14ac:dyDescent="0.2">
      <c r="A684" s="42"/>
      <c r="B684" s="310" t="s">
        <v>943</v>
      </c>
      <c r="C684" s="310"/>
      <c r="D684" s="310"/>
      <c r="E684" s="310"/>
      <c r="F684" s="310"/>
      <c r="G684" s="310"/>
      <c r="H684" s="310"/>
      <c r="I684" s="310"/>
      <c r="J684" s="311"/>
    </row>
    <row r="685" spans="1:19" ht="165.75" hidden="1" customHeight="1" x14ac:dyDescent="0.2">
      <c r="A685" s="48" t="s">
        <v>5</v>
      </c>
      <c r="B685" s="54" t="s">
        <v>944</v>
      </c>
      <c r="C685" s="5" t="s">
        <v>18</v>
      </c>
      <c r="D685" s="53">
        <v>40</v>
      </c>
      <c r="E685" s="55">
        <v>42</v>
      </c>
      <c r="F685" s="17">
        <v>44.1</v>
      </c>
      <c r="G685" s="17">
        <v>105</v>
      </c>
      <c r="H685" s="88"/>
      <c r="I685" s="59"/>
      <c r="J685" s="6"/>
    </row>
    <row r="686" spans="1:19" ht="102" hidden="1" customHeight="1" x14ac:dyDescent="0.2">
      <c r="A686" s="48" t="s">
        <v>4</v>
      </c>
      <c r="B686" s="54" t="s">
        <v>945</v>
      </c>
      <c r="C686" s="5" t="s">
        <v>18</v>
      </c>
      <c r="D686" s="53">
        <v>40</v>
      </c>
      <c r="E686" s="55">
        <v>45</v>
      </c>
      <c r="F686" s="17">
        <v>47.8</v>
      </c>
      <c r="G686" s="17">
        <v>106.2</v>
      </c>
      <c r="H686" s="17"/>
      <c r="I686" s="8"/>
      <c r="J686" s="6"/>
    </row>
    <row r="687" spans="1:19" ht="140.25" hidden="1" customHeight="1" x14ac:dyDescent="0.2">
      <c r="A687" s="48" t="s">
        <v>10</v>
      </c>
      <c r="B687" s="54" t="s">
        <v>946</v>
      </c>
      <c r="C687" s="5" t="s">
        <v>18</v>
      </c>
      <c r="D687" s="53">
        <v>26</v>
      </c>
      <c r="E687" s="55">
        <v>30</v>
      </c>
      <c r="F687" s="17">
        <v>37.799999999999997</v>
      </c>
      <c r="G687" s="17">
        <v>126</v>
      </c>
      <c r="H687" s="17"/>
      <c r="I687" s="8"/>
      <c r="J687" s="6"/>
    </row>
    <row r="688" spans="1:19" ht="12.75" hidden="1" customHeight="1" x14ac:dyDescent="0.2">
      <c r="A688" s="42"/>
      <c r="B688" s="310" t="s">
        <v>947</v>
      </c>
      <c r="C688" s="310"/>
      <c r="D688" s="310"/>
      <c r="E688" s="310"/>
      <c r="F688" s="310"/>
      <c r="G688" s="310"/>
      <c r="H688" s="310"/>
      <c r="I688" s="310"/>
      <c r="J688" s="311"/>
    </row>
    <row r="689" spans="1:10" ht="51" hidden="1" customHeight="1" x14ac:dyDescent="0.2">
      <c r="A689" s="42" t="s">
        <v>5</v>
      </c>
      <c r="B689" s="54" t="s">
        <v>948</v>
      </c>
      <c r="C689" s="53" t="s">
        <v>18</v>
      </c>
      <c r="D689" s="53">
        <v>75</v>
      </c>
      <c r="E689" s="55">
        <v>75</v>
      </c>
      <c r="F689" s="17">
        <v>76.7</v>
      </c>
      <c r="G689" s="17">
        <v>102.2</v>
      </c>
      <c r="H689" s="17"/>
      <c r="I689" s="8"/>
      <c r="J689" s="6"/>
    </row>
    <row r="690" spans="1:10" ht="63.75" hidden="1" customHeight="1" x14ac:dyDescent="0.2">
      <c r="A690" s="60" t="s">
        <v>4</v>
      </c>
      <c r="B690" s="54" t="s">
        <v>949</v>
      </c>
      <c r="C690" s="53" t="s">
        <v>18</v>
      </c>
      <c r="D690" s="53">
        <v>23</v>
      </c>
      <c r="E690" s="55">
        <v>25</v>
      </c>
      <c r="F690" s="52">
        <v>27</v>
      </c>
      <c r="G690" s="52">
        <v>108</v>
      </c>
      <c r="H690" s="86"/>
      <c r="I690" s="6"/>
      <c r="J690" s="6"/>
    </row>
    <row r="691" spans="1:10" ht="76.5" hidden="1" customHeight="1" x14ac:dyDescent="0.2">
      <c r="A691" s="60" t="s">
        <v>10</v>
      </c>
      <c r="B691" s="54" t="s">
        <v>950</v>
      </c>
      <c r="C691" s="53" t="s">
        <v>9</v>
      </c>
      <c r="D691" s="53">
        <v>40</v>
      </c>
      <c r="E691" s="55">
        <v>42</v>
      </c>
      <c r="F691" s="52">
        <v>53</v>
      </c>
      <c r="G691" s="52">
        <v>126</v>
      </c>
      <c r="H691" s="86"/>
      <c r="I691" s="6"/>
      <c r="J691" s="6"/>
    </row>
    <row r="692" spans="1:10" ht="12.75" hidden="1" customHeight="1" x14ac:dyDescent="0.2">
      <c r="A692" s="60"/>
      <c r="B692" s="331" t="s">
        <v>951</v>
      </c>
      <c r="C692" s="331"/>
      <c r="D692" s="331"/>
      <c r="E692" s="331"/>
      <c r="F692" s="331"/>
      <c r="G692" s="331"/>
      <c r="H692" s="331"/>
      <c r="I692" s="331"/>
      <c r="J692" s="332"/>
    </row>
    <row r="693" spans="1:10" ht="102" hidden="1" customHeight="1" x14ac:dyDescent="0.2">
      <c r="A693" s="48" t="s">
        <v>5</v>
      </c>
      <c r="B693" s="54" t="s">
        <v>952</v>
      </c>
      <c r="C693" s="7" t="s">
        <v>18</v>
      </c>
      <c r="D693" s="8">
        <v>35</v>
      </c>
      <c r="E693" s="33">
        <v>40</v>
      </c>
      <c r="F693" s="8">
        <v>56.7</v>
      </c>
      <c r="G693" s="8">
        <f>F693/E693*100</f>
        <v>141.75</v>
      </c>
      <c r="H693" s="8"/>
      <c r="I693" s="8"/>
      <c r="J693" s="6"/>
    </row>
    <row r="694" spans="1:10" ht="127.5" hidden="1" customHeight="1" x14ac:dyDescent="0.2">
      <c r="A694" s="48" t="s">
        <v>4</v>
      </c>
      <c r="B694" s="54" t="s">
        <v>953</v>
      </c>
      <c r="C694" s="7" t="s">
        <v>18</v>
      </c>
      <c r="D694" s="8">
        <v>36</v>
      </c>
      <c r="E694" s="33">
        <v>38</v>
      </c>
      <c r="F694" s="8">
        <v>63</v>
      </c>
      <c r="G694" s="8">
        <f>F694/E694*100</f>
        <v>165.78947368421052</v>
      </c>
      <c r="H694" s="8"/>
      <c r="I694" s="8"/>
      <c r="J694" s="6"/>
    </row>
    <row r="695" spans="1:10" ht="153" hidden="1" customHeight="1" x14ac:dyDescent="0.2">
      <c r="A695" s="48" t="s">
        <v>10</v>
      </c>
      <c r="B695" s="54" t="s">
        <v>954</v>
      </c>
      <c r="C695" s="7" t="s">
        <v>18</v>
      </c>
      <c r="D695" s="8">
        <v>20</v>
      </c>
      <c r="E695" s="8">
        <v>25</v>
      </c>
      <c r="F695" s="8">
        <v>41.3</v>
      </c>
      <c r="G695" s="8">
        <f>F695/E695*100</f>
        <v>165.2</v>
      </c>
      <c r="H695" s="8"/>
      <c r="I695" s="8"/>
      <c r="J695" s="6"/>
    </row>
    <row r="696" spans="1:10" ht="102" hidden="1" customHeight="1" x14ac:dyDescent="0.2">
      <c r="A696" s="48" t="s">
        <v>28</v>
      </c>
      <c r="B696" s="54" t="s">
        <v>955</v>
      </c>
      <c r="C696" s="7" t="s">
        <v>18</v>
      </c>
      <c r="D696" s="8">
        <v>60</v>
      </c>
      <c r="E696" s="33">
        <v>65</v>
      </c>
      <c r="F696" s="8">
        <v>70</v>
      </c>
      <c r="G696" s="8">
        <f>F696/E696*100</f>
        <v>107.69230769230769</v>
      </c>
      <c r="H696" s="8"/>
      <c r="I696" s="8"/>
      <c r="J696" s="6"/>
    </row>
    <row r="697" spans="1:10" ht="102" hidden="1" customHeight="1" x14ac:dyDescent="0.2">
      <c r="A697" s="23" t="s">
        <v>29</v>
      </c>
      <c r="B697" s="15" t="s">
        <v>956</v>
      </c>
      <c r="C697" s="34" t="s">
        <v>18</v>
      </c>
      <c r="D697" s="16">
        <v>78</v>
      </c>
      <c r="E697" s="33">
        <v>80</v>
      </c>
      <c r="F697" s="16">
        <v>73.7</v>
      </c>
      <c r="G697" s="16">
        <f>F697/E697*100</f>
        <v>92.125</v>
      </c>
      <c r="H697" s="16"/>
      <c r="I697" s="34" t="s">
        <v>957</v>
      </c>
      <c r="J697" s="15"/>
    </row>
    <row r="698" spans="1:10" ht="12.75" hidden="1" customHeight="1" x14ac:dyDescent="0.2">
      <c r="A698" s="42"/>
      <c r="B698" s="310" t="s">
        <v>958</v>
      </c>
      <c r="C698" s="310"/>
      <c r="D698" s="310"/>
      <c r="E698" s="310"/>
      <c r="F698" s="310"/>
      <c r="G698" s="310"/>
      <c r="H698" s="310"/>
      <c r="I698" s="310"/>
      <c r="J698" s="311"/>
    </row>
    <row r="699" spans="1:10" ht="51" hidden="1" customHeight="1" x14ac:dyDescent="0.2">
      <c r="A699" s="60" t="s">
        <v>5</v>
      </c>
      <c r="B699" s="59" t="s">
        <v>959</v>
      </c>
      <c r="C699" s="51" t="s">
        <v>18</v>
      </c>
      <c r="D699" s="81">
        <v>1.92</v>
      </c>
      <c r="E699" s="81">
        <v>1.92</v>
      </c>
      <c r="F699" s="61">
        <v>1.92</v>
      </c>
      <c r="G699" s="62">
        <v>100</v>
      </c>
      <c r="H699" s="62"/>
      <c r="I699" s="38"/>
      <c r="J699" s="38"/>
    </row>
    <row r="700" spans="1:10" ht="63.75" hidden="1" customHeight="1" x14ac:dyDescent="0.2">
      <c r="A700" s="60" t="s">
        <v>4</v>
      </c>
      <c r="B700" s="59" t="s">
        <v>960</v>
      </c>
      <c r="C700" s="49" t="s">
        <v>18</v>
      </c>
      <c r="D700" s="82">
        <v>90</v>
      </c>
      <c r="E700" s="82">
        <v>90</v>
      </c>
      <c r="F700" s="63">
        <v>90.6</v>
      </c>
      <c r="G700" s="64">
        <v>100.7</v>
      </c>
      <c r="H700" s="64"/>
      <c r="I700" s="40"/>
      <c r="J700" s="40"/>
    </row>
    <row r="701" spans="1:10" ht="12.75" hidden="1" customHeight="1" x14ac:dyDescent="0.2">
      <c r="A701" s="333" t="s">
        <v>961</v>
      </c>
      <c r="B701" s="301"/>
      <c r="C701" s="301"/>
      <c r="D701" s="301"/>
      <c r="E701" s="301"/>
      <c r="F701" s="301"/>
      <c r="G701" s="301"/>
      <c r="H701" s="301"/>
      <c r="I701" s="301"/>
      <c r="J701" s="302"/>
    </row>
    <row r="702" spans="1:10" ht="38.25" hidden="1" customHeight="1" x14ac:dyDescent="0.2">
      <c r="A702" s="65" t="s">
        <v>5</v>
      </c>
      <c r="B702" s="54" t="s">
        <v>962</v>
      </c>
      <c r="C702" s="7" t="s">
        <v>963</v>
      </c>
      <c r="D702" s="8">
        <v>24.163</v>
      </c>
      <c r="E702" s="33">
        <v>23</v>
      </c>
      <c r="F702" s="8">
        <v>26.311</v>
      </c>
      <c r="G702" s="8">
        <v>114.4</v>
      </c>
      <c r="H702" s="8"/>
      <c r="I702" s="8"/>
      <c r="J702" s="6"/>
    </row>
    <row r="703" spans="1:10" ht="102" hidden="1" customHeight="1" x14ac:dyDescent="0.2">
      <c r="A703" s="65" t="s">
        <v>4</v>
      </c>
      <c r="B703" s="54" t="s">
        <v>964</v>
      </c>
      <c r="C703" s="7" t="s">
        <v>18</v>
      </c>
      <c r="D703" s="33">
        <v>60</v>
      </c>
      <c r="E703" s="33">
        <v>63</v>
      </c>
      <c r="F703" s="16">
        <v>63</v>
      </c>
      <c r="G703" s="16">
        <v>100</v>
      </c>
      <c r="H703" s="16"/>
      <c r="I703" s="8"/>
      <c r="J703" s="6"/>
    </row>
    <row r="704" spans="1:10" ht="89.25" hidden="1" customHeight="1" x14ac:dyDescent="0.2">
      <c r="A704" s="66">
        <v>3</v>
      </c>
      <c r="B704" s="54" t="s">
        <v>965</v>
      </c>
      <c r="C704" s="53" t="s">
        <v>18</v>
      </c>
      <c r="D704" s="55">
        <v>52</v>
      </c>
      <c r="E704" s="55">
        <v>52</v>
      </c>
      <c r="F704" s="67">
        <v>52</v>
      </c>
      <c r="G704" s="5">
        <v>100</v>
      </c>
      <c r="H704" s="5"/>
      <c r="I704" s="5"/>
      <c r="J704" s="5"/>
    </row>
    <row r="705" spans="1:10" ht="76.5" hidden="1" customHeight="1" x14ac:dyDescent="0.2">
      <c r="A705" s="65" t="s">
        <v>28</v>
      </c>
      <c r="B705" s="54" t="s">
        <v>966</v>
      </c>
      <c r="C705" s="7" t="s">
        <v>990</v>
      </c>
      <c r="D705" s="33" t="s">
        <v>967</v>
      </c>
      <c r="E705" s="33" t="s">
        <v>967</v>
      </c>
      <c r="F705" s="16" t="s">
        <v>967</v>
      </c>
      <c r="G705" s="16">
        <v>100</v>
      </c>
      <c r="H705" s="16"/>
      <c r="I705" s="8"/>
      <c r="J705" s="6"/>
    </row>
    <row r="706" spans="1:10" ht="89.25" hidden="1" customHeight="1" x14ac:dyDescent="0.2">
      <c r="A706" s="65" t="s">
        <v>29</v>
      </c>
      <c r="B706" s="54" t="s">
        <v>968</v>
      </c>
      <c r="C706" s="7" t="s">
        <v>18</v>
      </c>
      <c r="D706" s="33">
        <v>16</v>
      </c>
      <c r="E706" s="33">
        <v>16</v>
      </c>
      <c r="F706" s="16">
        <v>16</v>
      </c>
      <c r="G706" s="16">
        <v>100</v>
      </c>
      <c r="H706" s="16"/>
      <c r="I706" s="8"/>
      <c r="J706" s="6"/>
    </row>
    <row r="707" spans="1:10" ht="89.25" hidden="1" customHeight="1" x14ac:dyDescent="0.2">
      <c r="A707" s="65" t="s">
        <v>30</v>
      </c>
      <c r="B707" s="54" t="s">
        <v>969</v>
      </c>
      <c r="C707" s="7" t="s">
        <v>18</v>
      </c>
      <c r="D707" s="33">
        <v>7</v>
      </c>
      <c r="E707" s="33">
        <v>9</v>
      </c>
      <c r="F707" s="16">
        <v>9</v>
      </c>
      <c r="G707" s="16">
        <v>100</v>
      </c>
      <c r="H707" s="16"/>
      <c r="I707" s="8"/>
      <c r="J707" s="6"/>
    </row>
    <row r="708" spans="1:10" ht="114.75" hidden="1" customHeight="1" x14ac:dyDescent="0.2">
      <c r="A708" s="1">
        <v>7</v>
      </c>
      <c r="B708" s="68" t="s">
        <v>970</v>
      </c>
      <c r="C708" s="50" t="s">
        <v>18</v>
      </c>
      <c r="D708" s="50">
        <v>98</v>
      </c>
      <c r="E708" s="83">
        <v>98.8</v>
      </c>
      <c r="F708" s="69">
        <v>100</v>
      </c>
      <c r="G708" s="84">
        <f>F708/E708*100</f>
        <v>101.21457489878543</v>
      </c>
      <c r="H708" s="84"/>
      <c r="I708" s="70"/>
      <c r="J708" s="70"/>
    </row>
    <row r="709" spans="1:10" ht="12.75" hidden="1" customHeight="1" x14ac:dyDescent="0.2">
      <c r="A709" s="334" t="s">
        <v>971</v>
      </c>
      <c r="B709" s="335"/>
      <c r="C709" s="335"/>
      <c r="D709" s="335"/>
      <c r="E709" s="335"/>
      <c r="F709" s="335"/>
      <c r="G709" s="335"/>
      <c r="H709" s="335"/>
      <c r="I709" s="335"/>
      <c r="J709" s="336"/>
    </row>
    <row r="710" spans="1:10" ht="39" hidden="1" customHeight="1" thickBot="1" x14ac:dyDescent="0.25">
      <c r="A710" s="57" t="s">
        <v>5</v>
      </c>
      <c r="B710" s="71" t="s">
        <v>972</v>
      </c>
      <c r="C710" s="72"/>
      <c r="D710" s="73">
        <v>0.31</v>
      </c>
      <c r="E710" s="85">
        <v>0.27</v>
      </c>
      <c r="F710" s="73">
        <v>0.36</v>
      </c>
      <c r="G710" s="73">
        <v>133.30000000000001</v>
      </c>
      <c r="H710" s="73"/>
      <c r="I710" s="37"/>
      <c r="J710" s="74"/>
    </row>
    <row r="711" spans="1:10" ht="68.25" hidden="1" customHeight="1" thickBot="1" x14ac:dyDescent="0.25">
      <c r="A711" s="48" t="s">
        <v>4</v>
      </c>
      <c r="B711" s="75" t="s">
        <v>973</v>
      </c>
      <c r="C711" s="34" t="s">
        <v>153</v>
      </c>
      <c r="D711" s="16">
        <v>1265</v>
      </c>
      <c r="E711" s="33">
        <v>1250</v>
      </c>
      <c r="F711" s="16">
        <v>1080</v>
      </c>
      <c r="G711" s="16">
        <v>86.4</v>
      </c>
      <c r="H711" s="16"/>
      <c r="I711" s="41" t="s">
        <v>974</v>
      </c>
      <c r="J711" s="5"/>
    </row>
    <row r="712" spans="1:10" ht="51" hidden="1" customHeight="1" x14ac:dyDescent="0.2">
      <c r="A712" s="56" t="s">
        <v>10</v>
      </c>
      <c r="B712" s="76" t="s">
        <v>975</v>
      </c>
      <c r="C712" s="77" t="s">
        <v>18</v>
      </c>
      <c r="D712" s="78">
        <v>15.2</v>
      </c>
      <c r="E712" s="80">
        <v>15.3</v>
      </c>
      <c r="F712" s="78">
        <v>18.899999999999999</v>
      </c>
      <c r="G712" s="78">
        <v>123.5</v>
      </c>
      <c r="H712" s="78"/>
      <c r="I712" s="39"/>
      <c r="J712" s="79"/>
    </row>
    <row r="713" spans="1:10" ht="12.75" hidden="1" customHeight="1" x14ac:dyDescent="0.2">
      <c r="A713" s="300" t="s">
        <v>976</v>
      </c>
      <c r="B713" s="301"/>
      <c r="C713" s="301"/>
      <c r="D713" s="301"/>
      <c r="E713" s="301"/>
      <c r="F713" s="301"/>
      <c r="G713" s="301"/>
      <c r="H713" s="301"/>
      <c r="I713" s="301"/>
      <c r="J713" s="302"/>
    </row>
    <row r="714" spans="1:10" ht="76.5" hidden="1" customHeight="1" x14ac:dyDescent="0.2">
      <c r="A714" s="48" t="s">
        <v>5</v>
      </c>
      <c r="B714" s="54" t="s">
        <v>977</v>
      </c>
      <c r="C714" s="7" t="s">
        <v>18</v>
      </c>
      <c r="D714" s="8">
        <v>100</v>
      </c>
      <c r="E714" s="33">
        <v>100</v>
      </c>
      <c r="F714" s="8">
        <v>100</v>
      </c>
      <c r="G714" s="8">
        <v>100</v>
      </c>
      <c r="H714" s="8"/>
      <c r="I714" s="8"/>
      <c r="J714" s="5"/>
    </row>
    <row r="715" spans="1:10" ht="102" hidden="1" customHeight="1" x14ac:dyDescent="0.2">
      <c r="A715" s="48" t="s">
        <v>4</v>
      </c>
      <c r="B715" s="54" t="s">
        <v>978</v>
      </c>
      <c r="C715" s="7" t="s">
        <v>347</v>
      </c>
      <c r="D715" s="8">
        <v>4500</v>
      </c>
      <c r="E715" s="33">
        <v>3000</v>
      </c>
      <c r="F715" s="8">
        <v>4500</v>
      </c>
      <c r="G715" s="8">
        <v>150</v>
      </c>
      <c r="H715" s="8"/>
      <c r="I715" s="7" t="s">
        <v>979</v>
      </c>
      <c r="J715" s="5"/>
    </row>
    <row r="716" spans="1:10" ht="102" hidden="1" customHeight="1" x14ac:dyDescent="0.2">
      <c r="A716" s="48" t="s">
        <v>10</v>
      </c>
      <c r="B716" s="54" t="s">
        <v>980</v>
      </c>
      <c r="C716" s="7" t="s">
        <v>153</v>
      </c>
      <c r="D716" s="8">
        <v>2500</v>
      </c>
      <c r="E716" s="33">
        <v>2500</v>
      </c>
      <c r="F716" s="8">
        <v>2984</v>
      </c>
      <c r="G716" s="8">
        <v>119</v>
      </c>
      <c r="H716" s="8"/>
      <c r="I716" s="7" t="s">
        <v>981</v>
      </c>
      <c r="J716" s="5"/>
    </row>
    <row r="717" spans="1:10" ht="63.75" hidden="1" customHeight="1" x14ac:dyDescent="0.2">
      <c r="A717" s="48" t="s">
        <v>28</v>
      </c>
      <c r="B717" s="54" t="s">
        <v>982</v>
      </c>
      <c r="C717" s="7" t="s">
        <v>983</v>
      </c>
      <c r="D717" s="8">
        <v>25</v>
      </c>
      <c r="E717" s="33">
        <v>25</v>
      </c>
      <c r="F717" s="8">
        <v>26</v>
      </c>
      <c r="G717" s="8">
        <v>104</v>
      </c>
      <c r="H717" s="8"/>
      <c r="I717" s="7" t="s">
        <v>984</v>
      </c>
      <c r="J717" s="5"/>
    </row>
    <row r="718" spans="1:10" ht="63.75" hidden="1" customHeight="1" x14ac:dyDescent="0.2">
      <c r="A718" s="48" t="s">
        <v>29</v>
      </c>
      <c r="B718" s="54" t="s">
        <v>985</v>
      </c>
      <c r="C718" s="7" t="s">
        <v>983</v>
      </c>
      <c r="D718" s="7">
        <v>1</v>
      </c>
      <c r="E718" s="19">
        <v>1</v>
      </c>
      <c r="F718" s="7">
        <v>0</v>
      </c>
      <c r="G718" s="7">
        <v>0</v>
      </c>
      <c r="H718" s="7"/>
      <c r="I718" s="7" t="s">
        <v>986</v>
      </c>
      <c r="J718" s="5"/>
    </row>
  </sheetData>
  <mergeCells count="151">
    <mergeCell ref="B692:J692"/>
    <mergeCell ref="B698:J698"/>
    <mergeCell ref="A701:J701"/>
    <mergeCell ref="A709:J709"/>
    <mergeCell ref="A251:A252"/>
    <mergeCell ref="A253:A254"/>
    <mergeCell ref="B255:J255"/>
    <mergeCell ref="I256:I260"/>
    <mergeCell ref="B261:J261"/>
    <mergeCell ref="B270:J270"/>
    <mergeCell ref="B298:J298"/>
    <mergeCell ref="B293:J293"/>
    <mergeCell ref="B654:J654"/>
    <mergeCell ref="B577:J577"/>
    <mergeCell ref="B662:J662"/>
    <mergeCell ref="B588:J588"/>
    <mergeCell ref="A591:I591"/>
    <mergeCell ref="B598:J598"/>
    <mergeCell ref="B603:J603"/>
    <mergeCell ref="B608:J608"/>
    <mergeCell ref="B612:J612"/>
    <mergeCell ref="B615:J615"/>
    <mergeCell ref="B629:J629"/>
    <mergeCell ref="B688:J688"/>
    <mergeCell ref="B13:J13"/>
    <mergeCell ref="B10:J10"/>
    <mergeCell ref="B50:J50"/>
    <mergeCell ref="B48:J48"/>
    <mergeCell ref="B17:J17"/>
    <mergeCell ref="K5:K7"/>
    <mergeCell ref="B87:J87"/>
    <mergeCell ref="B684:J684"/>
    <mergeCell ref="B93:J93"/>
    <mergeCell ref="B103:J103"/>
    <mergeCell ref="B109:J109"/>
    <mergeCell ref="B114:J114"/>
    <mergeCell ref="B24:J24"/>
    <mergeCell ref="B59:J59"/>
    <mergeCell ref="B75:J75"/>
    <mergeCell ref="B83:J83"/>
    <mergeCell ref="B165:B166"/>
    <mergeCell ref="K165:K166"/>
    <mergeCell ref="B167:B168"/>
    <mergeCell ref="K167:K168"/>
    <mergeCell ref="I165:I168"/>
    <mergeCell ref="B248:J248"/>
    <mergeCell ref="K225:K227"/>
    <mergeCell ref="I232:I235"/>
    <mergeCell ref="B672:J672"/>
    <mergeCell ref="B680:J680"/>
    <mergeCell ref="I116:I119"/>
    <mergeCell ref="B221:K221"/>
    <mergeCell ref="B224:K224"/>
    <mergeCell ref="B179:K179"/>
    <mergeCell ref="B183:K183"/>
    <mergeCell ref="B189:K189"/>
    <mergeCell ref="B201:K201"/>
    <mergeCell ref="K204:K207"/>
    <mergeCell ref="B211:K211"/>
    <mergeCell ref="B216:K216"/>
    <mergeCell ref="B120:J120"/>
    <mergeCell ref="B126:J126"/>
    <mergeCell ref="B130:J130"/>
    <mergeCell ref="B132:J132"/>
    <mergeCell ref="B153:K153"/>
    <mergeCell ref="B134:J134"/>
    <mergeCell ref="B140:J140"/>
    <mergeCell ref="A150:J150"/>
    <mergeCell ref="B191:K191"/>
    <mergeCell ref="B193:K193"/>
    <mergeCell ref="B198:K198"/>
    <mergeCell ref="B238:J238"/>
    <mergeCell ref="A713:J713"/>
    <mergeCell ref="B373:J373"/>
    <mergeCell ref="I374:I375"/>
    <mergeCell ref="B228:J228"/>
    <mergeCell ref="B352:J352"/>
    <mergeCell ref="B358:J358"/>
    <mergeCell ref="B362:J362"/>
    <mergeCell ref="B366:J366"/>
    <mergeCell ref="B370:J370"/>
    <mergeCell ref="B338:J338"/>
    <mergeCell ref="B343:J343"/>
    <mergeCell ref="B330:J330"/>
    <mergeCell ref="B348:J348"/>
    <mergeCell ref="I349:I350"/>
    <mergeCell ref="B304:J304"/>
    <mergeCell ref="B311:J311"/>
    <mergeCell ref="B315:J315"/>
    <mergeCell ref="B326:J326"/>
    <mergeCell ref="B376:J376"/>
    <mergeCell ref="B380:J380"/>
    <mergeCell ref="B405:J405"/>
    <mergeCell ref="B411:J411"/>
    <mergeCell ref="B415:J415"/>
    <mergeCell ref="B418:J418"/>
    <mergeCell ref="A3:J3"/>
    <mergeCell ref="E6:G6"/>
    <mergeCell ref="D5:G5"/>
    <mergeCell ref="I5:I7"/>
    <mergeCell ref="A5:A7"/>
    <mergeCell ref="B5:B7"/>
    <mergeCell ref="C5:C7"/>
    <mergeCell ref="J5:J7"/>
    <mergeCell ref="D6:D7"/>
    <mergeCell ref="H5:H7"/>
    <mergeCell ref="B287:J287"/>
    <mergeCell ref="B243:J243"/>
    <mergeCell ref="B317:J317"/>
    <mergeCell ref="A583:J583"/>
    <mergeCell ref="B510:J510"/>
    <mergeCell ref="A525:A528"/>
    <mergeCell ref="B491:J491"/>
    <mergeCell ref="B495:J495"/>
    <mergeCell ref="B498:J498"/>
    <mergeCell ref="B503:J503"/>
    <mergeCell ref="B508:J508"/>
    <mergeCell ref="B421:J421"/>
    <mergeCell ref="B435:J435"/>
    <mergeCell ref="B458:J458"/>
    <mergeCell ref="B479:J479"/>
    <mergeCell ref="B481:J481"/>
    <mergeCell ref="A249:A250"/>
    <mergeCell ref="B275:J275"/>
    <mergeCell ref="B278:J278"/>
    <mergeCell ref="B281:J281"/>
    <mergeCell ref="A532:A533"/>
    <mergeCell ref="A534:A535"/>
    <mergeCell ref="A536:A537"/>
    <mergeCell ref="A538:A539"/>
    <mergeCell ref="B638:J638"/>
    <mergeCell ref="B645:J645"/>
    <mergeCell ref="B648:J648"/>
    <mergeCell ref="B531:J531"/>
    <mergeCell ref="B540:J540"/>
    <mergeCell ref="B547:J547"/>
    <mergeCell ref="B554:J554"/>
    <mergeCell ref="B559:J559"/>
    <mergeCell ref="B561:J561"/>
    <mergeCell ref="B566:J566"/>
    <mergeCell ref="B635:J635"/>
    <mergeCell ref="J532:J533"/>
    <mergeCell ref="I532:I533"/>
    <mergeCell ref="B532:B533"/>
    <mergeCell ref="B534:B535"/>
    <mergeCell ref="I534:I535"/>
    <mergeCell ref="I536:I537"/>
    <mergeCell ref="I538:I539"/>
    <mergeCell ref="B538:B539"/>
    <mergeCell ref="B536:B537"/>
    <mergeCell ref="J534:J539"/>
  </mergeCells>
  <hyperlinks>
    <hyperlink ref="B422" location="Par553" display="Par553"/>
    <hyperlink ref="B423" location="Par553" display="Par553"/>
    <hyperlink ref="B424" location="Par553" display="Par553"/>
    <hyperlink ref="B425" location="Par553" display="Par553"/>
    <hyperlink ref="B426" location="Par553" display="Par553"/>
    <hyperlink ref="B427" location="Par553" display="Par553"/>
    <hyperlink ref="B428" location="Par553" display="Par553"/>
    <hyperlink ref="B429" location="Par553" display="Par553"/>
    <hyperlink ref="B430" location="Par554" display="Par554"/>
    <hyperlink ref="B431" location="Par553" display="Par553"/>
    <hyperlink ref="B432" location="Par553" display="Par553"/>
    <hyperlink ref="B433" location="Par553" display="Par553"/>
    <hyperlink ref="B434" location="Par553" display="Par553"/>
    <hyperlink ref="B436" location="Par2475" display="Par2475"/>
    <hyperlink ref="B437" location="Par2475" display="Par2475"/>
    <hyperlink ref="B438" location="Par2475" display="Par2475"/>
    <hyperlink ref="B441" location="Par2475" display="Par2475"/>
    <hyperlink ref="B442" location="Par2475" display="Par2475"/>
    <hyperlink ref="B443" location="Par2476" display="Par2476"/>
    <hyperlink ref="B444" location="Par2476" display="Par2476"/>
    <hyperlink ref="B445" location="Par2476" display="Par2476"/>
    <hyperlink ref="B446" location="Par2476" display="Par2476"/>
    <hyperlink ref="B447" location="Par2476" display="Par2476"/>
    <hyperlink ref="B448" location="Par2476" display="Par2476"/>
    <hyperlink ref="B449" location="Par2476" display="Par2476"/>
    <hyperlink ref="B450" location="Par2476" display="Par2476"/>
    <hyperlink ref="B451" location="Par2476" display="Par2476"/>
    <hyperlink ref="B452" location="Par2476" display="Par2476"/>
    <hyperlink ref="B453" location="Par2475" display="Par2475"/>
    <hyperlink ref="B454" location="Par2475" display="Par2475"/>
    <hyperlink ref="B455" location="Par2475" display="Par2475"/>
    <hyperlink ref="B456" location="Par2474" display="Par2474"/>
    <hyperlink ref="B459" location="Par5042" display="Par5042"/>
    <hyperlink ref="B460" location="Par5042" display="Par5042"/>
    <hyperlink ref="B461" location="Par5042" display="Par5042"/>
    <hyperlink ref="B462" location="Par5042" display="Par5042"/>
    <hyperlink ref="B463" location="Par5042" display="Par5042"/>
    <hyperlink ref="B464" location="Par5042" display="Par5042"/>
    <hyperlink ref="B465" location="Par5042" display="Par5042"/>
    <hyperlink ref="B466" location="Par5042" display="Par5042"/>
    <hyperlink ref="B467" location="Par5042" display="Par5042"/>
    <hyperlink ref="B468" location="Par5042" display="Par5042"/>
    <hyperlink ref="B469" location="Par5042" display="Par5042"/>
    <hyperlink ref="B471" location="Par5042" display="Par5042"/>
    <hyperlink ref="B472" location="Par5042" display="Par5042"/>
    <hyperlink ref="B473" location="Par5042" display="Par5042"/>
    <hyperlink ref="B474" location="Par5042" display="Par5042"/>
    <hyperlink ref="B475" location="Par5042" display="Par5042"/>
    <hyperlink ref="B476" location="Par5043" display="Par5043"/>
    <hyperlink ref="B477" location="Par5043" display="Par5043"/>
    <hyperlink ref="B478" location="Par5043" display="Par5043"/>
    <hyperlink ref="B480" location="Par7494" display="Par7494"/>
    <hyperlink ref="B482" location="Par8292" display="Par8292"/>
    <hyperlink ref="B483" location="Par8292" display="Par8292"/>
    <hyperlink ref="B484" location="Par8292" display="Par8292"/>
    <hyperlink ref="B485" location="Par8291" display="Par8291"/>
    <hyperlink ref="B486" location="Par8291" display="Par8291"/>
    <hyperlink ref="B487" location="Par8292" display="Par8292"/>
    <hyperlink ref="B488" location="Par8292" display="Par8292"/>
    <hyperlink ref="B489" location="Par8292" display="Par8292"/>
    <hyperlink ref="B490" location="Par8292" display="Par8292"/>
    <hyperlink ref="B492" location="Par9336" display="Par9336"/>
    <hyperlink ref="B494" location="Par9336" display="Par9336"/>
    <hyperlink ref="B509" location="Par12346" display="Par12346"/>
    <hyperlink ref="B657" location="Par1639" display="Par1639"/>
    <hyperlink ref="B658" location="Par1716" display="Par1716"/>
    <hyperlink ref="B659" location="Par1809" display="Par1809"/>
    <hyperlink ref="B710" location="Par7501" display="Par7501"/>
    <hyperlink ref="B712" location="Par7502" display="Par7502"/>
  </hyperlinks>
  <pageMargins left="0.70866141732283472" right="0.70866141732283472" top="0.74803149606299213" bottom="0.74803149606299213" header="0.31496062992125984" footer="0.31496062992125984"/>
  <pageSetup paperSize="9" scale="63" fitToHeight="0"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стр.1</vt:lpstr>
      <vt:lpstr>стр.1!Заголовки_для_печати</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Мужичкова Елена Владимировна</cp:lastModifiedBy>
  <cp:lastPrinted>2015-03-31T08:20:14Z</cp:lastPrinted>
  <dcterms:created xsi:type="dcterms:W3CDTF">2011-03-11T07:20:03Z</dcterms:created>
  <dcterms:modified xsi:type="dcterms:W3CDTF">2015-05-05T08:23:54Z</dcterms:modified>
</cp:coreProperties>
</file>